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03.2024  " sheetId="1" r:id="rId1"/>
  </sheets>
  <definedNames>
    <definedName name="_xlnm.Print_Area" localSheetId="0">'на 01.03.2024  '!$B$1:$J$98</definedName>
  </definedNames>
  <calcPr calcId="152511"/>
</workbook>
</file>

<file path=xl/calcChain.xml><?xml version="1.0" encoding="utf-8"?>
<calcChain xmlns="http://schemas.openxmlformats.org/spreadsheetml/2006/main">
  <c r="E94" i="1" l="1"/>
  <c r="H94" i="1" l="1"/>
  <c r="G92" i="1" l="1"/>
  <c r="G91" i="1"/>
  <c r="G90" i="1"/>
  <c r="G87" i="1"/>
  <c r="J49" i="1"/>
  <c r="J50" i="1"/>
  <c r="G49" i="1"/>
  <c r="G48" i="1"/>
  <c r="G47" i="1"/>
  <c r="G11" i="1"/>
  <c r="G35" i="1" l="1"/>
  <c r="J35" i="1"/>
  <c r="C5" i="1" l="1"/>
  <c r="C36" i="1" s="1"/>
  <c r="D5" i="1"/>
  <c r="D36" i="1" s="1"/>
  <c r="C38" i="1"/>
  <c r="C37" i="1" s="1"/>
  <c r="D38" i="1"/>
  <c r="D37" i="1" s="1"/>
  <c r="D51" i="1" l="1"/>
  <c r="C51" i="1"/>
  <c r="J24" i="1" l="1"/>
  <c r="J23" i="1"/>
  <c r="J21" i="1"/>
  <c r="J22" i="1" l="1"/>
  <c r="I94" i="1" l="1"/>
  <c r="J43" i="1" l="1"/>
  <c r="J87" i="1"/>
  <c r="J60" i="1"/>
  <c r="G60" i="1"/>
  <c r="J48" i="1"/>
  <c r="J31" i="1"/>
  <c r="J9" i="1"/>
  <c r="J10" i="1"/>
  <c r="J11" i="1"/>
  <c r="J12" i="1"/>
  <c r="J13" i="1"/>
  <c r="J17" i="1"/>
  <c r="J19" i="1"/>
  <c r="G22" i="1"/>
  <c r="G23" i="1"/>
  <c r="G21" i="1"/>
  <c r="G6" i="1"/>
  <c r="J45" i="1" l="1"/>
  <c r="J47" i="1"/>
  <c r="J46" i="1"/>
  <c r="J33" i="1"/>
  <c r="J62" i="1"/>
  <c r="J58" i="1"/>
  <c r="J70" i="1"/>
  <c r="J57" i="1"/>
  <c r="J61" i="1"/>
  <c r="J59" i="1"/>
  <c r="J25" i="1"/>
  <c r="G24" i="1"/>
  <c r="J20" i="1"/>
  <c r="J18" i="1"/>
  <c r="J16" i="1"/>
  <c r="J14" i="1"/>
  <c r="J8" i="1"/>
  <c r="J34" i="1"/>
  <c r="J42" i="1"/>
  <c r="J32" i="1"/>
  <c r="J30" i="1"/>
  <c r="J28" i="1"/>
  <c r="J15" i="1"/>
  <c r="J7" i="1"/>
  <c r="J44" i="1"/>
  <c r="J41" i="1"/>
  <c r="J27" i="1"/>
  <c r="J29" i="1"/>
  <c r="J26" i="1"/>
  <c r="C93" i="1" l="1"/>
  <c r="D93" i="1"/>
  <c r="G75" i="1"/>
  <c r="J75" i="1"/>
  <c r="G58" i="1"/>
  <c r="G84" i="1" l="1"/>
  <c r="J92" i="1"/>
  <c r="J74" i="1"/>
  <c r="J72" i="1"/>
  <c r="G44" i="1"/>
  <c r="G43" i="1"/>
  <c r="G16" i="1"/>
  <c r="J88" i="1"/>
  <c r="J68" i="1"/>
  <c r="G88" i="1"/>
  <c r="G86" i="1"/>
  <c r="G81" i="1"/>
  <c r="G78" i="1"/>
  <c r="G72" i="1"/>
  <c r="G64" i="1"/>
  <c r="G62" i="1"/>
  <c r="G61" i="1"/>
  <c r="G57" i="1"/>
  <c r="J55" i="1"/>
  <c r="G89" i="1"/>
  <c r="G34" i="1"/>
  <c r="G32" i="1"/>
  <c r="G30" i="1"/>
  <c r="G27" i="1"/>
  <c r="G25" i="1"/>
  <c r="G20" i="1"/>
  <c r="G19" i="1"/>
  <c r="G18" i="1"/>
  <c r="G17" i="1"/>
  <c r="G14" i="1"/>
  <c r="D94" i="1"/>
  <c r="J84" i="1"/>
  <c r="J81" i="1"/>
  <c r="J78" i="1"/>
  <c r="J73" i="1"/>
  <c r="J71" i="1"/>
  <c r="J69" i="1"/>
  <c r="J67" i="1"/>
  <c r="J66" i="1"/>
  <c r="J65" i="1"/>
  <c r="J64" i="1"/>
  <c r="G45" i="1"/>
  <c r="G41" i="1"/>
  <c r="G39" i="1"/>
  <c r="G85" i="1"/>
  <c r="G82" i="1"/>
  <c r="G79" i="1"/>
  <c r="G77" i="1"/>
  <c r="G68" i="1"/>
  <c r="G65" i="1"/>
  <c r="J86" i="1"/>
  <c r="J80" i="1"/>
  <c r="J56" i="1"/>
  <c r="G80" i="1"/>
  <c r="G42" i="1"/>
  <c r="G63" i="1"/>
  <c r="G59" i="1"/>
  <c r="G12" i="1"/>
  <c r="G74" i="1"/>
  <c r="G73" i="1"/>
  <c r="G71" i="1"/>
  <c r="G70" i="1"/>
  <c r="G69" i="1"/>
  <c r="G67" i="1"/>
  <c r="G66" i="1"/>
  <c r="G56" i="1"/>
  <c r="J40" i="1"/>
  <c r="J39" i="1"/>
  <c r="G5" i="1"/>
  <c r="C94" i="1"/>
  <c r="G26" i="1"/>
  <c r="G46" i="1"/>
  <c r="G40" i="1"/>
  <c r="G33" i="1"/>
  <c r="G29" i="1"/>
  <c r="G7" i="1"/>
  <c r="G15" i="1"/>
  <c r="G31" i="1"/>
  <c r="G28" i="1"/>
  <c r="J6" i="1"/>
  <c r="J63" i="1"/>
  <c r="G55" i="1"/>
  <c r="J91" i="1"/>
  <c r="J85" i="1"/>
  <c r="J82" i="1"/>
  <c r="J79" i="1"/>
  <c r="J77" i="1"/>
  <c r="J5" i="1"/>
  <c r="G9" i="1"/>
  <c r="G8" i="1"/>
  <c r="G13" i="1"/>
  <c r="J90" i="1"/>
  <c r="G83" i="1" l="1"/>
  <c r="J36" i="1"/>
  <c r="J38" i="1"/>
  <c r="J93" i="1"/>
  <c r="J83" i="1"/>
  <c r="G76" i="1"/>
  <c r="G93" i="1"/>
  <c r="F94" i="1"/>
  <c r="J89" i="1"/>
  <c r="J76" i="1"/>
  <c r="G36" i="1"/>
  <c r="G38" i="1"/>
  <c r="G37" i="1"/>
  <c r="G51" i="1" l="1"/>
  <c r="J37" i="1"/>
  <c r="J51" i="1" l="1"/>
</calcChain>
</file>

<file path=xl/sharedStrings.xml><?xml version="1.0" encoding="utf-8"?>
<sst xmlns="http://schemas.openxmlformats.org/spreadsheetml/2006/main" count="113" uniqueCount="97">
  <si>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</si>
  <si>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</si>
  <si>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</si>
  <si>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</si>
  <si>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</si>
  <si>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</si>
  <si>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</si>
  <si>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</si>
  <si>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</si>
  <si>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</si>
  <si>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</si>
  <si>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</si>
  <si>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</si>
  <si>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</si>
  <si>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</si>
  <si>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</si>
  <si>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</si>
  <si>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</si>
  <si>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</si>
  <si>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</si>
  <si>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</si>
  <si>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</si>
  <si>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</si>
  <si>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</si>
  <si>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</si>
  <si>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</si>
  <si>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</si>
  <si>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</si>
  <si>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</si>
  <si>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</si>
  <si>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</si>
  <si>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</si>
  <si>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</si>
  <si>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</si>
  <si>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</si>
  <si>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</si>
  <si>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</si>
  <si>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</si>
  <si>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</si>
  <si>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</si>
  <si>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</si>
  <si>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</si>
  <si>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</si>
  <si>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</si>
  <si>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</si>
  <si>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</si>
  <si>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</si>
  <si>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</si>
  <si>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</si>
  <si>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</si>
  <si>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</si>
  <si>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</si>
  <si>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</si>
  <si>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</si>
  <si>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</si>
  <si>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</si>
  <si>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</si>
  <si>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</si>
  <si>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</si>
  <si>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</si>
  <si>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</si>
  <si>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</si>
  <si>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</si>
  <si>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</si>
  <si>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</si>
  <si>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</si>
  <si>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</si>
  <si>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</si>
  <si>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</si>
  <si>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</si>
  <si>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</si>
  <si>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</si>
  <si>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</si>
  <si>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</si>
  <si>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</si>
  <si>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</si>
  <si>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</si>
  <si>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</si>
  <si>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</si>
  <si>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</si>
  <si>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</si>
  <si>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</si>
  <si>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</si>
  <si>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</si>
  <si>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</si>
  <si>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</si>
  <si>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</si>
  <si>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</si>
  <si>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</si>
  <si>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</si>
  <si>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</si>
  <si>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</si>
  <si>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</si>
  <si>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</si>
  <si>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2024 год</t>
  </si>
  <si>
    <t>Справка об исполнении консолидированного и областного бюджетов области на 1 марта 2024 года</t>
  </si>
  <si>
    <t>Дефицит областного бюджета по плановым показателям  – 10 510 016,9 тыс. рублей (Закон Оренбургской области «Об областном бюджете на 2024 год и на плановый период 2025 и 2026 годов» от 14 декабря 2023 № 993-400-VII-ОЗ). В расходах бюджета учтены  увеличения на сумму остатков: дорожного фонда  на сумму 334 104,6 тыс.рублей, Фонда развития территорий  на сумму 45 283,9 тыс.рублей.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</si>
</sst>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8" formatCode="&quot;&quot;###,##0.00"/>
    <numFmt numFmtId="169" formatCode="#,##0.000"/>
    <numFmt numFmtId="170" formatCode="#,##0.0;\-#,##0.0;&quot; &quot;"/>
    <numFmt numFmtId="171" formatCode="#,##0;\-#,##0;&quot; &quot;"/>
    <numFmt numFmtId="172" formatCode="#,##0.0"/>
    <numFmt numFmtId="173" formatCode="#,##0.000;\-#,##0.000;&quot; &quot;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2" fillId="0" borderId="0"/>
  </cellStyleXfs>
  <cellXfs count="138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3" fontId="0" fillId="0" borderId="0" xfId="0" applyNumberFormat="1" applyFill="1"/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168" fontId="13" fillId="0" borderId="2" xfId="0" applyNumberFormat="1" applyFont="1" applyFill="1" applyBorder="1" applyAlignment="1">
      <alignment horizontal="center" wrapText="1"/>
    </xf>
    <xf numFmtId="168" fontId="14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3" fontId="4" fillId="0" borderId="12" xfId="1" applyNumberFormat="1" applyFont="1" applyFill="1" applyBorder="1" applyAlignment="1">
      <alignment horizontal="right" wrapText="1"/>
    </xf>
    <xf numFmtId="171" fontId="4" fillId="0" borderId="12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6" fillId="0" borderId="8" xfId="1" applyNumberFormat="1" applyFont="1" applyFill="1" applyBorder="1" applyAlignment="1">
      <alignment horizontal="right" wrapText="1"/>
    </xf>
    <xf numFmtId="3" fontId="7" fillId="0" borderId="8" xfId="0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4" fillId="0" borderId="8" xfId="1" applyNumberFormat="1" applyFont="1" applyFill="1" applyBorder="1" applyAlignment="1">
      <alignment horizontal="right" wrapText="1"/>
    </xf>
    <xf numFmtId="3" fontId="6" fillId="0" borderId="8" xfId="0" applyNumberFormat="1" applyFont="1" applyFill="1" applyBorder="1" applyAlignment="1">
      <alignment horizontal="right" wrapText="1"/>
    </xf>
    <xf numFmtId="3" fontId="6" fillId="0" borderId="1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right" wrapText="1"/>
    </xf>
    <xf numFmtId="3" fontId="6" fillId="0" borderId="21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wrapText="1"/>
    </xf>
    <xf numFmtId="3" fontId="7" fillId="0" borderId="17" xfId="0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21" xfId="1" applyNumberFormat="1" applyFont="1" applyFill="1" applyBorder="1" applyAlignment="1">
      <alignment horizontal="right" wrapText="1"/>
    </xf>
    <xf numFmtId="3" fontId="4" fillId="0" borderId="17" xfId="1" applyNumberFormat="1" applyFont="1" applyFill="1" applyBorder="1" applyAlignment="1">
      <alignment horizontal="right" wrapText="1"/>
    </xf>
    <xf numFmtId="3" fontId="6" fillId="0" borderId="17" xfId="0" applyNumberFormat="1" applyFont="1" applyFill="1" applyBorder="1" applyAlignment="1">
      <alignment horizontal="right" wrapText="1"/>
    </xf>
    <xf numFmtId="3" fontId="6" fillId="0" borderId="19" xfId="0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1" fontId="6" fillId="0" borderId="24" xfId="1" applyNumberFormat="1" applyFont="1" applyFill="1" applyBorder="1" applyAlignment="1">
      <alignment horizontal="right" wrapText="1"/>
    </xf>
    <xf numFmtId="171" fontId="6" fillId="0" borderId="26" xfId="1" applyNumberFormat="1" applyFont="1" applyFill="1" applyBorder="1" applyAlignment="1">
      <alignment horizontal="right" wrapText="1"/>
    </xf>
    <xf numFmtId="171" fontId="7" fillId="0" borderId="26" xfId="1" applyNumberFormat="1" applyFont="1" applyFill="1" applyBorder="1" applyAlignment="1">
      <alignment horizontal="right" wrapText="1"/>
    </xf>
    <xf numFmtId="171" fontId="4" fillId="0" borderId="28" xfId="1" applyNumberFormat="1" applyFont="1" applyFill="1" applyBorder="1" applyAlignment="1">
      <alignment horizontal="right" wrapText="1"/>
    </xf>
    <xf numFmtId="171" fontId="4" fillId="0" borderId="24" xfId="1" applyNumberFormat="1" applyFont="1" applyFill="1" applyBorder="1" applyAlignment="1">
      <alignment horizontal="right" wrapText="1"/>
    </xf>
    <xf numFmtId="171" fontId="6" fillId="0" borderId="28" xfId="1" applyNumberFormat="1" applyFont="1" applyFill="1" applyBorder="1" applyAlignment="1">
      <alignment horizontal="right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8" xfId="1" applyNumberFormat="1" applyFont="1" applyFill="1" applyBorder="1" applyAlignment="1">
      <alignment horizontal="right" wrapText="1"/>
    </xf>
    <xf numFmtId="166" fontId="5" fillId="0" borderId="8" xfId="1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166" fontId="5" fillId="0" borderId="15" xfId="1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left" wrapText="1"/>
    </xf>
    <xf numFmtId="166" fontId="11" fillId="0" borderId="14" xfId="1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left" wrapText="1"/>
    </xf>
    <xf numFmtId="167" fontId="5" fillId="0" borderId="15" xfId="1" applyNumberFormat="1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right" wrapText="1"/>
    </xf>
    <xf numFmtId="166" fontId="11" fillId="0" borderId="17" xfId="1" applyNumberFormat="1" applyFont="1" applyFill="1" applyBorder="1" applyAlignment="1">
      <alignment horizontal="right" wrapText="1"/>
    </xf>
    <xf numFmtId="166" fontId="5" fillId="0" borderId="17" xfId="1" applyNumberFormat="1" applyFont="1" applyFill="1" applyBorder="1" applyAlignment="1">
      <alignment horizontal="right" wrapText="1"/>
    </xf>
    <xf numFmtId="166" fontId="11" fillId="0" borderId="19" xfId="1" applyNumberFormat="1" applyFont="1" applyFill="1" applyBorder="1" applyAlignment="1">
      <alignment horizontal="right" wrapText="1"/>
    </xf>
    <xf numFmtId="167" fontId="5" fillId="0" borderId="20" xfId="1" applyNumberFormat="1" applyFont="1" applyFill="1" applyBorder="1" applyAlignment="1">
      <alignment horizontal="center" wrapText="1"/>
    </xf>
    <xf numFmtId="166" fontId="5" fillId="0" borderId="20" xfId="1" applyNumberFormat="1" applyFont="1" applyFill="1" applyBorder="1" applyAlignment="1">
      <alignment horizontal="right" wrapText="1"/>
    </xf>
    <xf numFmtId="171" fontId="4" fillId="0" borderId="26" xfId="1" applyNumberFormat="1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171" fontId="4" fillId="0" borderId="12" xfId="1" applyNumberFormat="1" applyFont="1" applyFill="1" applyBorder="1" applyAlignment="1">
      <alignment horizontal="right" wrapText="1"/>
    </xf>
    <xf numFmtId="170" fontId="4" fillId="0" borderId="13" xfId="0" applyNumberFormat="1" applyFont="1" applyFill="1" applyBorder="1" applyAlignment="1">
      <alignment horizontal="right" wrapText="1"/>
    </xf>
    <xf numFmtId="171" fontId="6" fillId="0" borderId="3" xfId="1" applyNumberFormat="1" applyFont="1" applyFill="1" applyBorder="1" applyAlignment="1">
      <alignment horizontal="right" wrapText="1"/>
    </xf>
    <xf numFmtId="172" fontId="6" fillId="0" borderId="25" xfId="0" applyNumberFormat="1" applyFont="1" applyFill="1" applyBorder="1" applyAlignment="1">
      <alignment horizontal="right" wrapText="1"/>
    </xf>
    <xf numFmtId="170" fontId="6" fillId="0" borderId="25" xfId="0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2" fontId="6" fillId="0" borderId="27" xfId="0" applyNumberFormat="1" applyFont="1" applyFill="1" applyBorder="1" applyAlignment="1">
      <alignment horizontal="right" wrapText="1"/>
    </xf>
    <xf numFmtId="170" fontId="6" fillId="0" borderId="27" xfId="0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2" fontId="7" fillId="0" borderId="27" xfId="0" applyNumberFormat="1" applyFont="1" applyFill="1" applyBorder="1" applyAlignment="1">
      <alignment horizontal="right" wrapText="1"/>
    </xf>
    <xf numFmtId="170" fontId="7" fillId="0" borderId="27" xfId="0" applyNumberFormat="1" applyFont="1" applyFill="1" applyBorder="1" applyAlignment="1">
      <alignment horizontal="right" wrapText="1"/>
    </xf>
    <xf numFmtId="171" fontId="4" fillId="0" borderId="10" xfId="1" applyNumberFormat="1" applyFont="1" applyFill="1" applyBorder="1" applyAlignment="1">
      <alignment horizontal="right" wrapText="1"/>
    </xf>
    <xf numFmtId="172" fontId="6" fillId="0" borderId="29" xfId="0" applyNumberFormat="1" applyFont="1" applyFill="1" applyBorder="1" applyAlignment="1">
      <alignment horizontal="right" wrapText="1"/>
    </xf>
    <xf numFmtId="170" fontId="6" fillId="0" borderId="29" xfId="0" applyNumberFormat="1" applyFont="1" applyFill="1" applyBorder="1" applyAlignment="1">
      <alignment horizontal="right" wrapText="1"/>
    </xf>
    <xf numFmtId="170" fontId="4" fillId="0" borderId="13" xfId="1" applyNumberFormat="1" applyFont="1" applyFill="1" applyBorder="1" applyAlignment="1">
      <alignment horizontal="right" wrapText="1"/>
    </xf>
    <xf numFmtId="172" fontId="4" fillId="0" borderId="13" xfId="0" applyNumberFormat="1" applyFont="1" applyFill="1" applyBorder="1" applyAlignment="1">
      <alignment horizontal="right" wrapText="1"/>
    </xf>
    <xf numFmtId="171" fontId="4" fillId="0" borderId="3" xfId="1" applyNumberFormat="1" applyFont="1" applyFill="1" applyBorder="1" applyAlignment="1">
      <alignment horizontal="right" wrapText="1"/>
    </xf>
    <xf numFmtId="170" fontId="4" fillId="0" borderId="25" xfId="1" applyNumberFormat="1" applyFont="1" applyFill="1" applyBorder="1" applyAlignment="1">
      <alignment horizontal="right" wrapText="1"/>
    </xf>
    <xf numFmtId="166" fontId="6" fillId="0" borderId="28" xfId="1" applyNumberFormat="1" applyFont="1" applyFill="1" applyBorder="1" applyAlignment="1">
      <alignment horizontal="right" wrapText="1"/>
    </xf>
    <xf numFmtId="171" fontId="4" fillId="0" borderId="11" xfId="0" applyNumberFormat="1" applyFont="1" applyFill="1" applyBorder="1"/>
    <xf numFmtId="172" fontId="4" fillId="0" borderId="13" xfId="0" applyNumberFormat="1" applyFont="1" applyFill="1" applyBorder="1"/>
    <xf numFmtId="0" fontId="5" fillId="0" borderId="35" xfId="0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70" fontId="4" fillId="0" borderId="25" xfId="0" applyNumberFormat="1" applyFont="1" applyFill="1" applyBorder="1" applyAlignment="1">
      <alignment horizontal="right" wrapText="1"/>
    </xf>
    <xf numFmtId="170" fontId="6" fillId="0" borderId="27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0" fontId="4" fillId="0" borderId="27" xfId="1" applyNumberFormat="1" applyFont="1" applyFill="1" applyBorder="1" applyAlignment="1">
      <alignment horizontal="right" wrapText="1"/>
    </xf>
    <xf numFmtId="170" fontId="4" fillId="0" borderId="27" xfId="0" applyNumberFormat="1" applyFont="1" applyFill="1" applyBorder="1" applyAlignment="1">
      <alignment horizontal="right" wrapText="1"/>
    </xf>
    <xf numFmtId="173" fontId="4" fillId="0" borderId="27" xfId="1" applyNumberFormat="1" applyFont="1" applyFill="1" applyBorder="1" applyAlignment="1">
      <alignment horizontal="right" wrapText="1"/>
    </xf>
    <xf numFmtId="171" fontId="6" fillId="0" borderId="1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0" fontId="6" fillId="0" borderId="0" xfId="0" applyNumberFormat="1" applyFont="1" applyFill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02"/>
  <sheetViews>
    <sheetView tabSelected="1" view="pageBreakPreview" zoomScaleNormal="100" zoomScaleSheetLayoutView="100" workbookViewId="0">
      <selection activeCell="K8" sqref="K8:K9"/>
    </sheetView>
  </sheetViews>
  <sheetFormatPr defaultColWidth="8.85546875" defaultRowHeight="24.95" customHeight="1" x14ac:dyDescent="0.2"/>
  <cols>
    <col min="1" max="1" width="31.42578125" style="1" customWidth="1"/>
    <col min="2" max="2" width="46.5703125" style="6" customWidth="1"/>
    <col min="3" max="3" width="10.140625" style="6" hidden="1" customWidth="1"/>
    <col min="4" max="4" width="10.42578125" style="6" hidden="1" customWidth="1"/>
    <col min="5" max="5" width="13.85546875" style="2" customWidth="1"/>
    <col min="6" max="6" width="12" style="2" bestFit="1" customWidth="1"/>
    <col min="7" max="7" width="11.28515625" style="2" customWidth="1"/>
    <col min="8" max="9" width="13.28515625" style="2" customWidth="1"/>
    <col min="10" max="10" width="11.5703125" style="2" customWidth="1"/>
    <col min="11" max="11" width="27.85546875" style="1" bestFit="1" customWidth="1"/>
    <col min="12" max="12" width="28" style="1" customWidth="1"/>
    <col min="13" max="13" width="32.85546875" style="1" customWidth="1"/>
    <col min="14" max="16384" width="8.85546875" style="1"/>
  </cols>
  <sheetData>
    <row r="1" spans="1:12" ht="15" customHeight="1" x14ac:dyDescent="0.25">
      <c r="B1" s="125" t="s">
        <v>95</v>
      </c>
      <c r="C1" s="125"/>
      <c r="D1" s="125"/>
      <c r="E1" s="125"/>
      <c r="F1" s="125"/>
      <c r="G1" s="125"/>
      <c r="H1" s="125"/>
      <c r="I1" s="125"/>
      <c r="J1" s="125"/>
    </row>
    <row r="2" spans="1:12" ht="15.6" customHeight="1" thickBot="1" x14ac:dyDescent="0.25">
      <c r="B2" s="137" t="s">
        <v>0</v>
      </c>
      <c r="C2" s="137"/>
      <c r="D2" s="137"/>
      <c r="J2" s="88" t="s">
        <v>92</v>
      </c>
      <c r="K2" s="2"/>
    </row>
    <row r="3" spans="1:12" ht="15.75" customHeight="1" thickBot="1" x14ac:dyDescent="0.25">
      <c r="B3" s="130"/>
      <c r="C3" s="132" t="s">
        <v>89</v>
      </c>
      <c r="D3" s="133"/>
      <c r="E3" s="134" t="s">
        <v>1</v>
      </c>
      <c r="F3" s="135"/>
      <c r="G3" s="136"/>
      <c r="H3" s="134" t="s">
        <v>2</v>
      </c>
      <c r="I3" s="135"/>
      <c r="J3" s="136"/>
      <c r="K3" s="16"/>
    </row>
    <row r="4" spans="1:12" ht="38.25" customHeight="1" thickBot="1" x14ac:dyDescent="0.25">
      <c r="B4" s="131"/>
      <c r="C4" s="24" t="s">
        <v>1</v>
      </c>
      <c r="D4" s="46" t="s">
        <v>2</v>
      </c>
      <c r="E4" s="57" t="s">
        <v>94</v>
      </c>
      <c r="F4" s="89" t="s">
        <v>3</v>
      </c>
      <c r="G4" s="90" t="s">
        <v>4</v>
      </c>
      <c r="H4" s="57" t="s">
        <v>94</v>
      </c>
      <c r="I4" s="89" t="s">
        <v>3</v>
      </c>
      <c r="J4" s="87" t="s">
        <v>4</v>
      </c>
      <c r="K4" s="17"/>
    </row>
    <row r="5" spans="1:12" s="8" customFormat="1" ht="18.600000000000001" customHeight="1" thickBot="1" x14ac:dyDescent="0.25">
      <c r="B5" s="35" t="s">
        <v>5</v>
      </c>
      <c r="C5" s="25">
        <f>C6+C7+C8+C9+C10+C11+C12+C13+C14+C15+C16+C17+C18+C19+C20+C21+C22+C23+C24+C25+C27+C28+C29+C30+C31+C32+C33+C34+C35</f>
        <v>74182874</v>
      </c>
      <c r="D5" s="47">
        <f>D6+D7+D8+D9+D10+D11+D12+D13+D14+D15+D16+D17+D18+D19+D20+D21+D22+D23+D24+D25+D27+D28+D29+D30+D31+D32+D33+D34+D35</f>
        <v>59221690</v>
      </c>
      <c r="E5" s="58">
        <v>137970077.50023001</v>
      </c>
      <c r="F5" s="91">
        <v>18912475.302840002</v>
      </c>
      <c r="G5" s="92">
        <f>IF(E5=0,"",F5*100/E5)</f>
        <v>13.707664477327318</v>
      </c>
      <c r="H5" s="58">
        <v>110222993</v>
      </c>
      <c r="I5" s="91">
        <v>15645835.455190001</v>
      </c>
      <c r="J5" s="92">
        <f>IF(H5=0,"",I5/H5*100)</f>
        <v>14.19471112999989</v>
      </c>
      <c r="K5" s="4"/>
      <c r="L5" s="13"/>
    </row>
    <row r="6" spans="1:12" ht="15" customHeight="1" x14ac:dyDescent="0.2">
      <c r="A6" s="7"/>
      <c r="B6" s="36" t="s">
        <v>6</v>
      </c>
      <c r="C6" s="26">
        <v>25990433</v>
      </c>
      <c r="D6" s="48">
        <v>25990434</v>
      </c>
      <c r="E6" s="59">
        <v>44108247</v>
      </c>
      <c r="F6" s="93">
        <v>4714067.8114600005</v>
      </c>
      <c r="G6" s="94">
        <f>IF(E6=0,"",F6*100/E6)</f>
        <v>10.687497536367745</v>
      </c>
      <c r="H6" s="59">
        <v>44108247</v>
      </c>
      <c r="I6" s="93">
        <v>4714067.8114600005</v>
      </c>
      <c r="J6" s="95">
        <f t="shared" ref="J6:J51" si="0">IF(H6=0,"",I6/H6*100)</f>
        <v>10.687497536367745</v>
      </c>
    </row>
    <row r="7" spans="1:12" ht="12.75" x14ac:dyDescent="0.2">
      <c r="B7" s="37" t="s">
        <v>7</v>
      </c>
      <c r="C7" s="27">
        <v>23253710</v>
      </c>
      <c r="D7" s="49">
        <v>16123304</v>
      </c>
      <c r="E7" s="60">
        <v>45853570.322660007</v>
      </c>
      <c r="F7" s="96">
        <v>5919325.3869399996</v>
      </c>
      <c r="G7" s="97">
        <f t="shared" ref="G7:G47" si="1">IF(E7=0,"",F7*100/E7)</f>
        <v>12.909191902151132</v>
      </c>
      <c r="H7" s="60">
        <v>31021574</v>
      </c>
      <c r="I7" s="96">
        <v>3929893.97591</v>
      </c>
      <c r="J7" s="98">
        <f t="shared" si="0"/>
        <v>12.668261049262039</v>
      </c>
    </row>
    <row r="8" spans="1:12" ht="25.5" x14ac:dyDescent="0.2">
      <c r="B8" s="37" t="s">
        <v>8</v>
      </c>
      <c r="C8" s="27">
        <v>4636605</v>
      </c>
      <c r="D8" s="49">
        <v>4193099</v>
      </c>
      <c r="E8" s="60">
        <v>14667591.433350001</v>
      </c>
      <c r="F8" s="96">
        <v>2537442.6875999998</v>
      </c>
      <c r="G8" s="97">
        <f t="shared" si="1"/>
        <v>17.299654814699604</v>
      </c>
      <c r="H8" s="60">
        <v>13834960</v>
      </c>
      <c r="I8" s="96">
        <v>2392721.0306500001</v>
      </c>
      <c r="J8" s="98">
        <f t="shared" si="0"/>
        <v>17.294744839522487</v>
      </c>
    </row>
    <row r="9" spans="1:12" ht="25.5" x14ac:dyDescent="0.2">
      <c r="B9" s="37" t="s">
        <v>9</v>
      </c>
      <c r="C9" s="27">
        <v>1826657</v>
      </c>
      <c r="D9" s="49">
        <v>187679</v>
      </c>
      <c r="E9" s="60">
        <v>5992614.3059799997</v>
      </c>
      <c r="F9" s="96">
        <v>95673.000569999989</v>
      </c>
      <c r="G9" s="97">
        <f t="shared" si="1"/>
        <v>1.5965152383414427</v>
      </c>
      <c r="H9" s="60">
        <v>0</v>
      </c>
      <c r="I9" s="96">
        <v>0</v>
      </c>
      <c r="J9" s="98" t="str">
        <f t="shared" si="0"/>
        <v/>
      </c>
    </row>
    <row r="10" spans="1:12" ht="25.5" x14ac:dyDescent="0.2">
      <c r="B10" s="37" t="s">
        <v>10</v>
      </c>
      <c r="C10" s="27">
        <v>664625</v>
      </c>
      <c r="D10" s="49"/>
      <c r="E10" s="60">
        <v>0</v>
      </c>
      <c r="F10" s="96">
        <v>238.44807</v>
      </c>
      <c r="G10" s="97"/>
      <c r="H10" s="60">
        <v>0</v>
      </c>
      <c r="I10" s="96">
        <v>0</v>
      </c>
      <c r="J10" s="98" t="str">
        <f t="shared" si="0"/>
        <v/>
      </c>
    </row>
    <row r="11" spans="1:12" ht="17.45" customHeight="1" x14ac:dyDescent="0.2">
      <c r="B11" s="37" t="s">
        <v>11</v>
      </c>
      <c r="C11" s="27">
        <v>59387</v>
      </c>
      <c r="D11" s="49"/>
      <c r="E11" s="60">
        <v>265070.99219999998</v>
      </c>
      <c r="F11" s="96">
        <v>5740.3546799999995</v>
      </c>
      <c r="G11" s="97">
        <f>IF(E11=0,"",F11*100/E11)</f>
        <v>2.1655914260391107</v>
      </c>
      <c r="H11" s="60">
        <v>0</v>
      </c>
      <c r="I11" s="96">
        <v>0</v>
      </c>
      <c r="J11" s="98" t="str">
        <f t="shared" si="0"/>
        <v/>
      </c>
    </row>
    <row r="12" spans="1:12" ht="25.5" x14ac:dyDescent="0.2">
      <c r="B12" s="37" t="s">
        <v>12</v>
      </c>
      <c r="C12" s="27">
        <v>82873</v>
      </c>
      <c r="D12" s="49"/>
      <c r="E12" s="60">
        <v>291415.11700000003</v>
      </c>
      <c r="F12" s="96">
        <v>154979.03255</v>
      </c>
      <c r="G12" s="97">
        <f t="shared" si="1"/>
        <v>53.181535036838874</v>
      </c>
      <c r="H12" s="60">
        <v>0</v>
      </c>
      <c r="I12" s="96">
        <v>0</v>
      </c>
      <c r="J12" s="98" t="str">
        <f t="shared" si="0"/>
        <v/>
      </c>
    </row>
    <row r="13" spans="1:12" ht="12.75" x14ac:dyDescent="0.2">
      <c r="B13" s="37" t="s">
        <v>13</v>
      </c>
      <c r="C13" s="27">
        <v>176945</v>
      </c>
      <c r="D13" s="49"/>
      <c r="E13" s="60">
        <v>526317.60499999998</v>
      </c>
      <c r="F13" s="96">
        <v>24213.437020000001</v>
      </c>
      <c r="G13" s="97">
        <f t="shared" si="1"/>
        <v>4.6005371642470525</v>
      </c>
      <c r="H13" s="60">
        <v>0</v>
      </c>
      <c r="I13" s="96">
        <v>0</v>
      </c>
      <c r="J13" s="98" t="str">
        <f t="shared" si="0"/>
        <v/>
      </c>
    </row>
    <row r="14" spans="1:12" ht="12.75" x14ac:dyDescent="0.2">
      <c r="B14" s="37" t="s">
        <v>14</v>
      </c>
      <c r="C14" s="27">
        <v>8534406</v>
      </c>
      <c r="D14" s="49">
        <v>8534406</v>
      </c>
      <c r="E14" s="60">
        <v>14858468</v>
      </c>
      <c r="F14" s="96">
        <v>3368083.4416399999</v>
      </c>
      <c r="G14" s="97">
        <f t="shared" si="1"/>
        <v>22.667770604883355</v>
      </c>
      <c r="H14" s="60">
        <v>14858468</v>
      </c>
      <c r="I14" s="96">
        <v>3368083.4416399999</v>
      </c>
      <c r="J14" s="98">
        <f t="shared" si="0"/>
        <v>22.667770604883355</v>
      </c>
    </row>
    <row r="15" spans="1:12" ht="12.75" x14ac:dyDescent="0.2">
      <c r="B15" s="37" t="s">
        <v>15</v>
      </c>
      <c r="C15" s="27">
        <v>1037727</v>
      </c>
      <c r="D15" s="49">
        <v>1037727</v>
      </c>
      <c r="E15" s="60">
        <v>1570891</v>
      </c>
      <c r="F15" s="96">
        <v>183275.52100000001</v>
      </c>
      <c r="G15" s="97">
        <f t="shared" si="1"/>
        <v>11.666978867407098</v>
      </c>
      <c r="H15" s="60">
        <v>1570891</v>
      </c>
      <c r="I15" s="96">
        <v>183275.52100000001</v>
      </c>
      <c r="J15" s="98">
        <f t="shared" si="0"/>
        <v>11.666978867407096</v>
      </c>
    </row>
    <row r="16" spans="1:12" ht="12.75" x14ac:dyDescent="0.2">
      <c r="B16" s="37" t="s">
        <v>16</v>
      </c>
      <c r="C16" s="27">
        <v>2353</v>
      </c>
      <c r="D16" s="49">
        <v>2353</v>
      </c>
      <c r="E16" s="60">
        <v>3192</v>
      </c>
      <c r="F16" s="96">
        <v>525</v>
      </c>
      <c r="G16" s="97">
        <f t="shared" si="1"/>
        <v>16.44736842105263</v>
      </c>
      <c r="H16" s="60">
        <v>0</v>
      </c>
      <c r="I16" s="96">
        <v>0</v>
      </c>
      <c r="J16" s="98" t="str">
        <f t="shared" si="0"/>
        <v/>
      </c>
    </row>
    <row r="17" spans="1:13" ht="12.75" x14ac:dyDescent="0.2">
      <c r="B17" s="37" t="s">
        <v>17</v>
      </c>
      <c r="C17" s="27">
        <v>1677207</v>
      </c>
      <c r="D17" s="49"/>
      <c r="E17" s="60">
        <v>1543027.6929300001</v>
      </c>
      <c r="F17" s="96">
        <v>278274.04889999999</v>
      </c>
      <c r="G17" s="97">
        <f t="shared" si="1"/>
        <v>18.034287406183577</v>
      </c>
      <c r="H17" s="60">
        <v>0</v>
      </c>
      <c r="I17" s="96">
        <v>0</v>
      </c>
      <c r="J17" s="98" t="str">
        <f t="shared" si="0"/>
        <v/>
      </c>
    </row>
    <row r="18" spans="1:13" ht="12.75" x14ac:dyDescent="0.2">
      <c r="B18" s="37" t="s">
        <v>18</v>
      </c>
      <c r="C18" s="27">
        <v>717442</v>
      </c>
      <c r="D18" s="49">
        <v>717442</v>
      </c>
      <c r="E18" s="60">
        <v>1220621</v>
      </c>
      <c r="F18" s="96">
        <v>286777.80860000005</v>
      </c>
      <c r="G18" s="97">
        <f t="shared" si="1"/>
        <v>23.49441870982066</v>
      </c>
      <c r="H18" s="60">
        <v>1220621</v>
      </c>
      <c r="I18" s="96">
        <v>286777.80860000005</v>
      </c>
      <c r="J18" s="98">
        <f t="shared" si="0"/>
        <v>23.49441870982066</v>
      </c>
    </row>
    <row r="19" spans="1:13" ht="39.6" customHeight="1" x14ac:dyDescent="0.2">
      <c r="B19" s="37" t="s">
        <v>19</v>
      </c>
      <c r="C19" s="27">
        <v>1282</v>
      </c>
      <c r="D19" s="49"/>
      <c r="E19" s="60">
        <v>1859</v>
      </c>
      <c r="F19" s="96">
        <v>141.78537</v>
      </c>
      <c r="G19" s="97">
        <f t="shared" si="1"/>
        <v>7.6269698762775686</v>
      </c>
      <c r="H19" s="60">
        <v>0</v>
      </c>
      <c r="I19" s="96">
        <v>0</v>
      </c>
      <c r="J19" s="98" t="str">
        <f t="shared" si="0"/>
        <v/>
      </c>
    </row>
    <row r="20" spans="1:13" ht="15" customHeight="1" x14ac:dyDescent="0.2">
      <c r="B20" s="37" t="s">
        <v>20</v>
      </c>
      <c r="C20" s="27">
        <v>456813</v>
      </c>
      <c r="D20" s="49">
        <v>177642</v>
      </c>
      <c r="E20" s="60">
        <v>564774.05200000003</v>
      </c>
      <c r="F20" s="96">
        <v>80571.572450000007</v>
      </c>
      <c r="G20" s="97">
        <f t="shared" si="1"/>
        <v>14.266160452074027</v>
      </c>
      <c r="H20" s="60">
        <v>236833</v>
      </c>
      <c r="I20" s="96">
        <v>27246.748920000002</v>
      </c>
      <c r="J20" s="98">
        <f t="shared" si="0"/>
        <v>11.504625166256393</v>
      </c>
    </row>
    <row r="21" spans="1:13" ht="24.6" customHeight="1" x14ac:dyDescent="0.2">
      <c r="B21" s="37" t="s">
        <v>21</v>
      </c>
      <c r="C21" s="27">
        <v>1692</v>
      </c>
      <c r="D21" s="49">
        <v>204</v>
      </c>
      <c r="E21" s="60">
        <v>0</v>
      </c>
      <c r="F21" s="96">
        <v>3.2380000000000006E-2</v>
      </c>
      <c r="G21" s="97" t="str">
        <f>IF(E21=0,"",F21*100/E21)</f>
        <v/>
      </c>
      <c r="H21" s="60">
        <v>0</v>
      </c>
      <c r="I21" s="96">
        <v>0</v>
      </c>
      <c r="J21" s="98" t="str">
        <f t="shared" si="0"/>
        <v/>
      </c>
    </row>
    <row r="22" spans="1:13" ht="52.5" customHeight="1" x14ac:dyDescent="0.2">
      <c r="B22" s="37" t="s">
        <v>22</v>
      </c>
      <c r="C22" s="27">
        <v>12799</v>
      </c>
      <c r="D22" s="49">
        <v>10468</v>
      </c>
      <c r="E22" s="60">
        <v>36070</v>
      </c>
      <c r="F22" s="96">
        <v>0</v>
      </c>
      <c r="G22" s="97">
        <f>IF(E22=0,"",F22*100/E22)</f>
        <v>0</v>
      </c>
      <c r="H22" s="60">
        <v>35395</v>
      </c>
      <c r="I22" s="96">
        <v>0</v>
      </c>
      <c r="J22" s="98">
        <f t="shared" si="0"/>
        <v>0</v>
      </c>
    </row>
    <row r="23" spans="1:13" ht="6.75" hidden="1" customHeight="1" x14ac:dyDescent="0.2">
      <c r="B23" s="37" t="s">
        <v>23</v>
      </c>
      <c r="C23" s="27">
        <v>41540</v>
      </c>
      <c r="D23" s="49">
        <v>41540</v>
      </c>
      <c r="E23" s="60">
        <v>0</v>
      </c>
      <c r="F23" s="96">
        <v>0</v>
      </c>
      <c r="G23" s="97" t="str">
        <f t="shared" ref="G23:G24" si="2">IF(E23=0,"",F23*100/E23)</f>
        <v/>
      </c>
      <c r="H23" s="60">
        <v>0</v>
      </c>
      <c r="I23" s="96">
        <v>0</v>
      </c>
      <c r="J23" s="98" t="str">
        <f t="shared" si="0"/>
        <v/>
      </c>
    </row>
    <row r="24" spans="1:13" ht="30" customHeight="1" x14ac:dyDescent="0.2">
      <c r="B24" s="37" t="s">
        <v>24</v>
      </c>
      <c r="C24" s="27">
        <v>74</v>
      </c>
      <c r="D24" s="49">
        <v>14292</v>
      </c>
      <c r="E24" s="60">
        <v>999</v>
      </c>
      <c r="F24" s="96">
        <v>0</v>
      </c>
      <c r="G24" s="97">
        <f t="shared" si="2"/>
        <v>0</v>
      </c>
      <c r="H24" s="60">
        <v>999</v>
      </c>
      <c r="I24" s="96">
        <v>0</v>
      </c>
      <c r="J24" s="98">
        <f t="shared" si="0"/>
        <v>0</v>
      </c>
    </row>
    <row r="25" spans="1:13" ht="34.5" customHeight="1" x14ac:dyDescent="0.2">
      <c r="B25" s="37" t="s">
        <v>25</v>
      </c>
      <c r="C25" s="27">
        <v>1386955</v>
      </c>
      <c r="D25" s="49">
        <v>20829</v>
      </c>
      <c r="E25" s="60">
        <v>1564223.53042</v>
      </c>
      <c r="F25" s="96">
        <v>183285.21403</v>
      </c>
      <c r="G25" s="97">
        <f t="shared" si="1"/>
        <v>11.71732878745196</v>
      </c>
      <c r="H25" s="60">
        <v>27053</v>
      </c>
      <c r="I25" s="96">
        <v>3759.8008399999999</v>
      </c>
      <c r="J25" s="98">
        <f t="shared" si="0"/>
        <v>13.897907219162384</v>
      </c>
    </row>
    <row r="26" spans="1:13" s="3" customFormat="1" ht="15.95" customHeight="1" x14ac:dyDescent="0.2">
      <c r="A26" s="1"/>
      <c r="B26" s="38" t="s">
        <v>26</v>
      </c>
      <c r="C26" s="28">
        <v>1112875</v>
      </c>
      <c r="D26" s="50">
        <v>19962</v>
      </c>
      <c r="E26" s="61">
        <v>1406402.41622</v>
      </c>
      <c r="F26" s="99">
        <v>159774.74201000002</v>
      </c>
      <c r="G26" s="100">
        <f t="shared" si="1"/>
        <v>11.360528122486306</v>
      </c>
      <c r="H26" s="61">
        <v>25274</v>
      </c>
      <c r="I26" s="99">
        <v>3546.4176899999998</v>
      </c>
      <c r="J26" s="101">
        <f t="shared" si="0"/>
        <v>14.031881340508031</v>
      </c>
      <c r="K26" s="5"/>
      <c r="L26" s="5"/>
      <c r="M26" s="1"/>
    </row>
    <row r="27" spans="1:13" ht="29.1" customHeight="1" x14ac:dyDescent="0.2">
      <c r="B27" s="37" t="s">
        <v>27</v>
      </c>
      <c r="C27" s="27">
        <v>43955</v>
      </c>
      <c r="D27" s="49">
        <v>25184</v>
      </c>
      <c r="E27" s="60">
        <v>32401.500519999998</v>
      </c>
      <c r="F27" s="96">
        <v>208</v>
      </c>
      <c r="G27" s="97">
        <f t="shared" si="1"/>
        <v>0.64194557863643043</v>
      </c>
      <c r="H27" s="60">
        <v>27959</v>
      </c>
      <c r="I27" s="96">
        <v>0</v>
      </c>
      <c r="J27" s="98">
        <f t="shared" si="0"/>
        <v>0</v>
      </c>
    </row>
    <row r="28" spans="1:13" ht="41.1" customHeight="1" x14ac:dyDescent="0.2">
      <c r="B28" s="37" t="s">
        <v>28</v>
      </c>
      <c r="C28" s="27">
        <v>854634</v>
      </c>
      <c r="D28" s="49">
        <v>764144</v>
      </c>
      <c r="E28" s="60">
        <v>290062.41021</v>
      </c>
      <c r="F28" s="96">
        <v>41673.90367</v>
      </c>
      <c r="G28" s="97">
        <f t="shared" si="1"/>
        <v>14.367219675182605</v>
      </c>
      <c r="H28" s="60">
        <v>3483</v>
      </c>
      <c r="I28" s="96">
        <v>729.82992000000002</v>
      </c>
      <c r="J28" s="98">
        <f t="shared" si="0"/>
        <v>20.95406029285099</v>
      </c>
    </row>
    <row r="29" spans="1:13" ht="29.25" customHeight="1" x14ac:dyDescent="0.2">
      <c r="B29" s="37" t="s">
        <v>29</v>
      </c>
      <c r="C29" s="27">
        <v>618079</v>
      </c>
      <c r="D29" s="49">
        <v>326323</v>
      </c>
      <c r="E29" s="60">
        <v>369354.9</v>
      </c>
      <c r="F29" s="96">
        <v>81224.987200000003</v>
      </c>
      <c r="G29" s="97">
        <f t="shared" si="1"/>
        <v>21.991040920263952</v>
      </c>
      <c r="H29" s="60">
        <v>170687</v>
      </c>
      <c r="I29" s="96">
        <v>36224.811950000003</v>
      </c>
      <c r="J29" s="98">
        <f t="shared" si="0"/>
        <v>21.222947236754997</v>
      </c>
    </row>
    <row r="30" spans="1:13" ht="26.45" customHeight="1" x14ac:dyDescent="0.2">
      <c r="B30" s="37" t="s">
        <v>30</v>
      </c>
      <c r="C30" s="27">
        <v>729823</v>
      </c>
      <c r="D30" s="49">
        <v>417594</v>
      </c>
      <c r="E30" s="60">
        <v>355661.38568000001</v>
      </c>
      <c r="F30" s="96">
        <v>78437.843209999992</v>
      </c>
      <c r="G30" s="97">
        <f t="shared" si="1"/>
        <v>22.054079067378161</v>
      </c>
      <c r="H30" s="60">
        <v>101727</v>
      </c>
      <c r="I30" s="96">
        <v>25851.184120000002</v>
      </c>
      <c r="J30" s="98">
        <f t="shared" si="0"/>
        <v>25.412313466434679</v>
      </c>
    </row>
    <row r="31" spans="1:13" ht="25.5" customHeight="1" x14ac:dyDescent="0.2">
      <c r="B31" s="37" t="s">
        <v>31</v>
      </c>
      <c r="C31" s="27">
        <v>489674</v>
      </c>
      <c r="D31" s="49">
        <v>1797</v>
      </c>
      <c r="E31" s="60">
        <v>676177.15159999998</v>
      </c>
      <c r="F31" s="96">
        <v>176468.57015000001</v>
      </c>
      <c r="G31" s="97">
        <f t="shared" si="1"/>
        <v>26.097978870246109</v>
      </c>
      <c r="H31" s="60">
        <v>0</v>
      </c>
      <c r="I31" s="96">
        <v>6083.6823600000007</v>
      </c>
      <c r="J31" s="98" t="str">
        <f t="shared" si="0"/>
        <v/>
      </c>
    </row>
    <row r="32" spans="1:13" ht="14.45" customHeight="1" x14ac:dyDescent="0.2">
      <c r="B32" s="37" t="s">
        <v>32</v>
      </c>
      <c r="C32" s="27">
        <v>7182</v>
      </c>
      <c r="D32" s="49">
        <v>4381</v>
      </c>
      <c r="E32" s="60">
        <v>231.5</v>
      </c>
      <c r="F32" s="96">
        <v>3.1080000000000001</v>
      </c>
      <c r="G32" s="97">
        <f t="shared" si="1"/>
        <v>1.3425485961123111</v>
      </c>
      <c r="H32" s="60">
        <v>229</v>
      </c>
      <c r="I32" s="96">
        <v>2.1080000000000001</v>
      </c>
      <c r="J32" s="98">
        <f t="shared" si="0"/>
        <v>0.92052401746724899</v>
      </c>
    </row>
    <row r="33" spans="1:13" ht="12.75" x14ac:dyDescent="0.2">
      <c r="B33" s="37" t="s">
        <v>33</v>
      </c>
      <c r="C33" s="27">
        <v>32399</v>
      </c>
      <c r="D33" s="49">
        <v>367</v>
      </c>
      <c r="E33" s="60">
        <v>113349.36804999999</v>
      </c>
      <c r="F33" s="96">
        <v>6907.9701299999997</v>
      </c>
      <c r="G33" s="97">
        <f t="shared" si="1"/>
        <v>6.0944055082449129</v>
      </c>
      <c r="H33" s="60">
        <v>0</v>
      </c>
      <c r="I33" s="96">
        <v>349.00403999999997</v>
      </c>
      <c r="J33" s="98" t="str">
        <f t="shared" si="0"/>
        <v/>
      </c>
    </row>
    <row r="34" spans="1:13" ht="15.75" customHeight="1" thickBot="1" x14ac:dyDescent="0.25">
      <c r="B34" s="37" t="s">
        <v>34</v>
      </c>
      <c r="C34" s="27">
        <v>845603</v>
      </c>
      <c r="D34" s="49">
        <v>630481</v>
      </c>
      <c r="E34" s="60">
        <v>1525039.7549999999</v>
      </c>
      <c r="F34" s="96">
        <v>320084.60394999996</v>
      </c>
      <c r="G34" s="97">
        <f t="shared" si="1"/>
        <v>20.988607208472409</v>
      </c>
      <c r="H34" s="60">
        <v>1465359</v>
      </c>
      <c r="I34" s="96">
        <v>296091.83863999997</v>
      </c>
      <c r="J34" s="98">
        <f t="shared" si="0"/>
        <v>20.206095478309408</v>
      </c>
    </row>
    <row r="35" spans="1:13" ht="13.5" hidden="1" thickBot="1" x14ac:dyDescent="0.25">
      <c r="B35" s="39"/>
      <c r="C35" s="29"/>
      <c r="D35" s="51"/>
      <c r="E35" s="64">
        <v>0</v>
      </c>
      <c r="F35" s="102"/>
      <c r="G35" s="103" t="str">
        <f t="shared" si="1"/>
        <v/>
      </c>
      <c r="H35" s="62">
        <v>0</v>
      </c>
      <c r="I35" s="102">
        <v>0</v>
      </c>
      <c r="J35" s="104" t="str">
        <f t="shared" si="0"/>
        <v/>
      </c>
    </row>
    <row r="36" spans="1:13" s="8" customFormat="1" ht="22.5" customHeight="1" thickBot="1" x14ac:dyDescent="0.25">
      <c r="B36" s="35" t="s">
        <v>35</v>
      </c>
      <c r="C36" s="30">
        <f>C5+C35</f>
        <v>74182874</v>
      </c>
      <c r="D36" s="52">
        <f>D5+D35</f>
        <v>59221690</v>
      </c>
      <c r="E36" s="58">
        <v>137970077.50023001</v>
      </c>
      <c r="F36" s="91">
        <v>18912475.302840002</v>
      </c>
      <c r="G36" s="105">
        <f t="shared" si="1"/>
        <v>13.707664477327318</v>
      </c>
      <c r="H36" s="58">
        <v>110222993</v>
      </c>
      <c r="I36" s="91">
        <v>15645835.455190001</v>
      </c>
      <c r="J36" s="92">
        <f t="shared" si="0"/>
        <v>14.19471112999989</v>
      </c>
    </row>
    <row r="37" spans="1:13" s="8" customFormat="1" ht="16.5" customHeight="1" thickBot="1" x14ac:dyDescent="0.25">
      <c r="B37" s="40" t="s">
        <v>36</v>
      </c>
      <c r="C37" s="30">
        <f t="shared" ref="C37:D37" si="3">C38+C47+C48+C49+C50+C44+C46+C45</f>
        <v>17958120</v>
      </c>
      <c r="D37" s="52">
        <f t="shared" si="3"/>
        <v>17957894</v>
      </c>
      <c r="E37" s="58">
        <v>36152037.319959998</v>
      </c>
      <c r="F37" s="91">
        <v>3829335.9611500003</v>
      </c>
      <c r="G37" s="106">
        <f t="shared" si="1"/>
        <v>10.592310268046154</v>
      </c>
      <c r="H37" s="58">
        <v>34590730.100000001</v>
      </c>
      <c r="I37" s="91">
        <v>3804585.35561</v>
      </c>
      <c r="J37" s="92">
        <f t="shared" si="0"/>
        <v>10.998858204528039</v>
      </c>
      <c r="L37" s="14"/>
    </row>
    <row r="38" spans="1:13" s="2" customFormat="1" ht="15" customHeight="1" x14ac:dyDescent="0.2">
      <c r="A38" s="1"/>
      <c r="B38" s="41" t="s">
        <v>37</v>
      </c>
      <c r="C38" s="31">
        <f t="shared" ref="C38:D38" si="4">C39+C40+C41+C42+C43</f>
        <v>17166009</v>
      </c>
      <c r="D38" s="53">
        <f t="shared" si="4"/>
        <v>17166009</v>
      </c>
      <c r="E38" s="63">
        <v>34403347.149999999</v>
      </c>
      <c r="F38" s="107">
        <v>3765402.1827799999</v>
      </c>
      <c r="G38" s="108">
        <f t="shared" si="1"/>
        <v>10.944871632294069</v>
      </c>
      <c r="H38" s="63">
        <v>34277464.100000001</v>
      </c>
      <c r="I38" s="107">
        <v>3765402.1827799999</v>
      </c>
      <c r="J38" s="95">
        <f t="shared" si="0"/>
        <v>10.985066374207069</v>
      </c>
      <c r="M38" s="1"/>
    </row>
    <row r="39" spans="1:13" s="2" customFormat="1" ht="14.45" customHeight="1" x14ac:dyDescent="0.2">
      <c r="B39" s="42" t="s">
        <v>38</v>
      </c>
      <c r="C39" s="27">
        <v>2828098</v>
      </c>
      <c r="D39" s="49">
        <v>2828098</v>
      </c>
      <c r="E39" s="60">
        <v>11398685.699999999</v>
      </c>
      <c r="F39" s="96">
        <v>1899780.2</v>
      </c>
      <c r="G39" s="97">
        <f t="shared" si="1"/>
        <v>16.666660086960729</v>
      </c>
      <c r="H39" s="60">
        <v>11398685.699999999</v>
      </c>
      <c r="I39" s="96">
        <v>1899780.2</v>
      </c>
      <c r="J39" s="98">
        <f t="shared" si="0"/>
        <v>16.666660086960729</v>
      </c>
      <c r="M39" s="1"/>
    </row>
    <row r="40" spans="1:13" s="2" customFormat="1" ht="15" customHeight="1" x14ac:dyDescent="0.2">
      <c r="B40" s="42" t="s">
        <v>39</v>
      </c>
      <c r="C40" s="27">
        <v>4228938</v>
      </c>
      <c r="D40" s="49">
        <v>4228938</v>
      </c>
      <c r="E40" s="60">
        <v>17475623.550000001</v>
      </c>
      <c r="F40" s="96">
        <v>704329.43749000004</v>
      </c>
      <c r="G40" s="97">
        <f t="shared" si="1"/>
        <v>4.0303536836601168</v>
      </c>
      <c r="H40" s="60">
        <v>17349740.5</v>
      </c>
      <c r="I40" s="96">
        <v>704329.43749000004</v>
      </c>
      <c r="J40" s="98">
        <f t="shared" si="0"/>
        <v>4.0595963812254139</v>
      </c>
      <c r="M40" s="1"/>
    </row>
    <row r="41" spans="1:13" s="2" customFormat="1" ht="12.75" x14ac:dyDescent="0.2">
      <c r="B41" s="42" t="s">
        <v>40</v>
      </c>
      <c r="C41" s="27">
        <v>5595686</v>
      </c>
      <c r="D41" s="49">
        <v>5595686</v>
      </c>
      <c r="E41" s="60">
        <v>3915484.7</v>
      </c>
      <c r="F41" s="96">
        <v>900891.41823000007</v>
      </c>
      <c r="G41" s="97">
        <f t="shared" si="1"/>
        <v>23.008426472206622</v>
      </c>
      <c r="H41" s="60">
        <v>3915484.7</v>
      </c>
      <c r="I41" s="96">
        <v>900891.41823000007</v>
      </c>
      <c r="J41" s="98">
        <f t="shared" si="0"/>
        <v>23.008426472206622</v>
      </c>
      <c r="M41" s="1"/>
    </row>
    <row r="42" spans="1:13" s="2" customFormat="1" ht="13.5" customHeight="1" x14ac:dyDescent="0.2">
      <c r="B42" s="42" t="s">
        <v>41</v>
      </c>
      <c r="C42" s="27">
        <v>4513287</v>
      </c>
      <c r="D42" s="49">
        <v>4513287</v>
      </c>
      <c r="E42" s="60">
        <v>1613553.2</v>
      </c>
      <c r="F42" s="96">
        <v>260401.12706</v>
      </c>
      <c r="G42" s="97">
        <f t="shared" si="1"/>
        <v>16.138366374285027</v>
      </c>
      <c r="H42" s="60">
        <v>1613553.2</v>
      </c>
      <c r="I42" s="96">
        <v>260401.12706</v>
      </c>
      <c r="J42" s="98">
        <f t="shared" si="0"/>
        <v>16.138366374285027</v>
      </c>
      <c r="M42" s="1"/>
    </row>
    <row r="43" spans="1:13" s="2" customFormat="1" ht="2.25" hidden="1" customHeight="1" x14ac:dyDescent="0.2">
      <c r="B43" s="42" t="s">
        <v>42</v>
      </c>
      <c r="C43" s="27"/>
      <c r="D43" s="49"/>
      <c r="E43" s="60"/>
      <c r="F43" s="96"/>
      <c r="G43" s="97" t="str">
        <f t="shared" si="1"/>
        <v/>
      </c>
      <c r="H43" s="60"/>
      <c r="I43" s="96"/>
      <c r="J43" s="98" t="str">
        <f t="shared" si="0"/>
        <v/>
      </c>
      <c r="M43" s="1"/>
    </row>
    <row r="44" spans="1:13" s="2" customFormat="1" ht="12.75" x14ac:dyDescent="0.2">
      <c r="B44" s="43" t="s">
        <v>43</v>
      </c>
      <c r="C44" s="27">
        <v>592212</v>
      </c>
      <c r="D44" s="49">
        <v>592139</v>
      </c>
      <c r="E44" s="60">
        <v>8200</v>
      </c>
      <c r="F44" s="96">
        <v>5528.3209999999999</v>
      </c>
      <c r="G44" s="97">
        <f t="shared" si="1"/>
        <v>67.418548780487797</v>
      </c>
      <c r="H44" s="60">
        <v>8200</v>
      </c>
      <c r="I44" s="96">
        <v>5528.3209999999999</v>
      </c>
      <c r="J44" s="98">
        <f t="shared" si="0"/>
        <v>67.418548780487811</v>
      </c>
      <c r="M44" s="1"/>
    </row>
    <row r="45" spans="1:13" s="2" customFormat="1" ht="12.75" x14ac:dyDescent="0.2">
      <c r="B45" s="43" t="s">
        <v>44</v>
      </c>
      <c r="C45" s="27">
        <v>3679</v>
      </c>
      <c r="D45" s="49"/>
      <c r="E45" s="60">
        <v>4272.299</v>
      </c>
      <c r="F45" s="96">
        <v>2441.09708</v>
      </c>
      <c r="G45" s="97">
        <f t="shared" si="1"/>
        <v>57.137786470469415</v>
      </c>
      <c r="H45" s="60">
        <v>0</v>
      </c>
      <c r="I45" s="96">
        <v>-104.40291999999999</v>
      </c>
      <c r="J45" s="98" t="str">
        <f t="shared" si="0"/>
        <v/>
      </c>
      <c r="M45" s="1"/>
    </row>
    <row r="46" spans="1:13" s="2" customFormat="1" ht="13.5" customHeight="1" x14ac:dyDescent="0.2">
      <c r="B46" s="43" t="s">
        <v>45</v>
      </c>
      <c r="C46" s="27">
        <v>289076</v>
      </c>
      <c r="D46" s="49">
        <v>197815</v>
      </c>
      <c r="E46" s="60">
        <v>359718.07887999999</v>
      </c>
      <c r="F46" s="96">
        <v>29192.018</v>
      </c>
      <c r="G46" s="97">
        <f t="shared" si="1"/>
        <v>8.1152490558413941</v>
      </c>
      <c r="H46" s="60">
        <v>299526.2</v>
      </c>
      <c r="I46" s="96">
        <v>34</v>
      </c>
      <c r="J46" s="98">
        <f t="shared" si="0"/>
        <v>1.1351260757823523E-2</v>
      </c>
      <c r="M46" s="1"/>
    </row>
    <row r="47" spans="1:13" s="4" customFormat="1" ht="39" hidden="1" customHeight="1" x14ac:dyDescent="0.2">
      <c r="A47" s="2"/>
      <c r="B47" s="44" t="s">
        <v>46</v>
      </c>
      <c r="C47" s="32"/>
      <c r="D47" s="54"/>
      <c r="E47" s="60">
        <v>0</v>
      </c>
      <c r="F47" s="96">
        <v>0</v>
      </c>
      <c r="G47" s="97" t="str">
        <f t="shared" si="1"/>
        <v/>
      </c>
      <c r="H47" s="60">
        <v>0</v>
      </c>
      <c r="I47" s="96">
        <v>0</v>
      </c>
      <c r="J47" s="98" t="str">
        <f t="shared" si="0"/>
        <v/>
      </c>
      <c r="M47" s="1"/>
    </row>
    <row r="48" spans="1:13" s="2" customFormat="1" ht="15.75" customHeight="1" x14ac:dyDescent="0.2">
      <c r="B48" s="45" t="s">
        <v>47</v>
      </c>
      <c r="C48" s="33">
        <v>5363</v>
      </c>
      <c r="D48" s="55">
        <v>100150</v>
      </c>
      <c r="E48" s="60">
        <v>0</v>
      </c>
      <c r="F48" s="96">
        <v>35261.501850000001</v>
      </c>
      <c r="G48" s="97" t="str">
        <f>IF(E48=0,"",F48*100/E48)</f>
        <v/>
      </c>
      <c r="H48" s="60">
        <v>0</v>
      </c>
      <c r="I48" s="96">
        <v>42214.41431</v>
      </c>
      <c r="J48" s="98" t="str">
        <f t="shared" si="0"/>
        <v/>
      </c>
      <c r="M48" s="1"/>
    </row>
    <row r="49" spans="1:13" s="2" customFormat="1" ht="27.6" customHeight="1" x14ac:dyDescent="0.2">
      <c r="B49" s="45" t="s">
        <v>48</v>
      </c>
      <c r="C49" s="33">
        <v>-98219</v>
      </c>
      <c r="D49" s="55">
        <v>-98219</v>
      </c>
      <c r="E49" s="60">
        <v>0</v>
      </c>
      <c r="F49" s="96">
        <v>-8489.1595600000001</v>
      </c>
      <c r="G49" s="97" t="str">
        <f>IF(E49=0,"",F49*100/E49)</f>
        <v/>
      </c>
      <c r="H49" s="60">
        <v>0</v>
      </c>
      <c r="I49" s="96">
        <v>-8489.1595600000001</v>
      </c>
      <c r="J49" s="98" t="str">
        <f t="shared" si="0"/>
        <v/>
      </c>
      <c r="M49" s="1"/>
    </row>
    <row r="50" spans="1:13" s="2" customFormat="1" ht="29.1" customHeight="1" thickBot="1" x14ac:dyDescent="0.25">
      <c r="B50" s="39" t="s">
        <v>49</v>
      </c>
      <c r="C50" s="34"/>
      <c r="D50" s="56"/>
      <c r="E50" s="109">
        <v>1376499.79208</v>
      </c>
      <c r="F50" s="102"/>
      <c r="G50" s="97"/>
      <c r="H50" s="109">
        <v>5539.8</v>
      </c>
      <c r="I50" s="102"/>
      <c r="J50" s="98">
        <f t="shared" si="0"/>
        <v>0</v>
      </c>
      <c r="K50" s="19"/>
      <c r="L50" s="20"/>
      <c r="M50" s="1"/>
    </row>
    <row r="51" spans="1:13" s="4" customFormat="1" ht="21.75" customHeight="1" thickBot="1" x14ac:dyDescent="0.25">
      <c r="A51" s="8"/>
      <c r="B51" s="35" t="s">
        <v>50</v>
      </c>
      <c r="C51" s="30">
        <f t="shared" ref="C51:D51" si="5">C36+C37</f>
        <v>92140994</v>
      </c>
      <c r="D51" s="22">
        <f t="shared" si="5"/>
        <v>77179584</v>
      </c>
      <c r="E51" s="110">
        <v>174122114.82019001</v>
      </c>
      <c r="F51" s="23">
        <v>22741811.263990004</v>
      </c>
      <c r="G51" s="111">
        <f>IF(E51=0,"",F51*100/E51)</f>
        <v>13.060840254251849</v>
      </c>
      <c r="H51" s="110">
        <v>144813723.09999999</v>
      </c>
      <c r="I51" s="23">
        <v>19450420.810800001</v>
      </c>
      <c r="J51" s="92">
        <f t="shared" si="0"/>
        <v>13.431338131793396</v>
      </c>
      <c r="L51" s="15"/>
      <c r="M51" s="8"/>
    </row>
    <row r="52" spans="1:13" s="4" customFormat="1" ht="17.45" customHeight="1" thickBot="1" x14ac:dyDescent="0.25">
      <c r="B52" s="137" t="s">
        <v>90</v>
      </c>
      <c r="C52" s="137"/>
      <c r="D52" s="137"/>
    </row>
    <row r="53" spans="1:13" ht="26.25" customHeight="1" thickBot="1" x14ac:dyDescent="0.25">
      <c r="B53" s="126"/>
      <c r="C53" s="128" t="s">
        <v>89</v>
      </c>
      <c r="D53" s="129"/>
      <c r="E53" s="134" t="s">
        <v>1</v>
      </c>
      <c r="F53" s="135"/>
      <c r="G53" s="136"/>
      <c r="H53" s="134" t="s">
        <v>2</v>
      </c>
      <c r="I53" s="135"/>
      <c r="J53" s="136"/>
      <c r="K53" s="16"/>
      <c r="L53" s="2"/>
    </row>
    <row r="54" spans="1:13" ht="42" customHeight="1" thickBot="1" x14ac:dyDescent="0.25">
      <c r="B54" s="127"/>
      <c r="C54" s="65" t="s">
        <v>1</v>
      </c>
      <c r="D54" s="77" t="s">
        <v>2</v>
      </c>
      <c r="E54" s="85" t="s">
        <v>94</v>
      </c>
      <c r="F54" s="112" t="s">
        <v>3</v>
      </c>
      <c r="G54" s="113" t="s">
        <v>4</v>
      </c>
      <c r="H54" s="85" t="s">
        <v>94</v>
      </c>
      <c r="I54" s="112" t="s">
        <v>3</v>
      </c>
      <c r="J54" s="86" t="s">
        <v>4</v>
      </c>
      <c r="K54" s="17"/>
      <c r="L54" s="2"/>
    </row>
    <row r="55" spans="1:13" s="8" customFormat="1" ht="24" customHeight="1" x14ac:dyDescent="0.2">
      <c r="B55" s="69" t="s">
        <v>51</v>
      </c>
      <c r="C55" s="66">
        <v>5444717</v>
      </c>
      <c r="D55" s="78">
        <v>1729557</v>
      </c>
      <c r="E55" s="63">
        <v>14310064.062110001</v>
      </c>
      <c r="F55" s="107">
        <v>1413384.97089</v>
      </c>
      <c r="G55" s="108">
        <f t="shared" ref="G55:G93" si="6">IF(E55=0,"",F55*100/E55)</f>
        <v>9.8768598432227979</v>
      </c>
      <c r="H55" s="63">
        <v>6807623</v>
      </c>
      <c r="I55" s="107">
        <v>390017.79514</v>
      </c>
      <c r="J55" s="114">
        <f t="shared" ref="J55:J93" si="7">IF(H55=0,"",I55/H55*100)</f>
        <v>5.7291332839671059</v>
      </c>
      <c r="K55" s="18"/>
      <c r="L55" s="4"/>
    </row>
    <row r="56" spans="1:13" ht="25.5" customHeight="1" x14ac:dyDescent="0.2">
      <c r="B56" s="70" t="s">
        <v>52</v>
      </c>
      <c r="C56" s="67">
        <v>2830336</v>
      </c>
      <c r="D56" s="79">
        <v>383390</v>
      </c>
      <c r="E56" s="60">
        <v>3986966.66903</v>
      </c>
      <c r="F56" s="96">
        <v>540099.47277999995</v>
      </c>
      <c r="G56" s="115">
        <f t="shared" si="6"/>
        <v>13.546626235312928</v>
      </c>
      <c r="H56" s="60">
        <v>522359.5</v>
      </c>
      <c r="I56" s="96">
        <v>57504.006019999993</v>
      </c>
      <c r="J56" s="98">
        <f t="shared" si="7"/>
        <v>11.008511574882814</v>
      </c>
    </row>
    <row r="57" spans="1:13" ht="12.75" x14ac:dyDescent="0.2">
      <c r="B57" s="70" t="s">
        <v>53</v>
      </c>
      <c r="C57" s="67">
        <v>308008</v>
      </c>
      <c r="D57" s="79">
        <v>308008</v>
      </c>
      <c r="E57" s="60">
        <v>717972.2</v>
      </c>
      <c r="F57" s="96">
        <v>85591.912270000001</v>
      </c>
      <c r="G57" s="115">
        <f t="shared" si="6"/>
        <v>11.921340724613016</v>
      </c>
      <c r="H57" s="60">
        <v>717972.2</v>
      </c>
      <c r="I57" s="96">
        <v>85591.912270000001</v>
      </c>
      <c r="J57" s="98">
        <f t="shared" si="7"/>
        <v>11.921340724613016</v>
      </c>
      <c r="K57" s="10"/>
    </row>
    <row r="58" spans="1:13" ht="39.75" customHeight="1" x14ac:dyDescent="0.2">
      <c r="B58" s="70" t="s">
        <v>54</v>
      </c>
      <c r="C58" s="67">
        <v>706634</v>
      </c>
      <c r="D58" s="79">
        <v>263332</v>
      </c>
      <c r="E58" s="60">
        <v>1085213.0409600001</v>
      </c>
      <c r="F58" s="96">
        <v>135855.51871</v>
      </c>
      <c r="G58" s="115">
        <f t="shared" si="6"/>
        <v>12.51878788609282</v>
      </c>
      <c r="H58" s="60">
        <v>306681.59999999998</v>
      </c>
      <c r="I58" s="96">
        <v>32626.243690000003</v>
      </c>
      <c r="J58" s="98">
        <f t="shared" si="7"/>
        <v>10.638474460156724</v>
      </c>
      <c r="K58" s="10"/>
    </row>
    <row r="59" spans="1:13" ht="12.75" x14ac:dyDescent="0.2">
      <c r="A59" s="11"/>
      <c r="B59" s="70" t="s">
        <v>55</v>
      </c>
      <c r="C59" s="67">
        <v>190745</v>
      </c>
      <c r="D59" s="79">
        <v>58228</v>
      </c>
      <c r="E59" s="60">
        <v>648353.19999999995</v>
      </c>
      <c r="F59" s="96">
        <v>39406.317880000002</v>
      </c>
      <c r="G59" s="115">
        <f t="shared" si="6"/>
        <v>6.0779090594447602</v>
      </c>
      <c r="H59" s="60">
        <v>647087.19999999995</v>
      </c>
      <c r="I59" s="96">
        <v>39406.317880000002</v>
      </c>
      <c r="J59" s="98">
        <f t="shared" si="7"/>
        <v>6.0898002433056941</v>
      </c>
      <c r="K59" s="10"/>
    </row>
    <row r="60" spans="1:13" ht="12.75" x14ac:dyDescent="0.2">
      <c r="A60" s="11"/>
      <c r="B60" s="70" t="s">
        <v>56</v>
      </c>
      <c r="C60" s="67">
        <v>1</v>
      </c>
      <c r="D60" s="79"/>
      <c r="E60" s="60">
        <v>210445.76850999999</v>
      </c>
      <c r="F60" s="96">
        <v>0</v>
      </c>
      <c r="G60" s="115">
        <f>IF(E60=0,"",F60*100/E60)</f>
        <v>0</v>
      </c>
      <c r="H60" s="60">
        <v>141214.20000000001</v>
      </c>
      <c r="I60" s="96">
        <v>0</v>
      </c>
      <c r="J60" s="98">
        <f t="shared" si="7"/>
        <v>0</v>
      </c>
      <c r="K60" s="10"/>
    </row>
    <row r="61" spans="1:13" ht="24" x14ac:dyDescent="0.2">
      <c r="A61" s="11"/>
      <c r="B61" s="70" t="s">
        <v>57</v>
      </c>
      <c r="C61" s="67">
        <v>52682</v>
      </c>
      <c r="D61" s="79">
        <v>52682</v>
      </c>
      <c r="E61" s="60">
        <v>15100</v>
      </c>
      <c r="F61" s="96">
        <v>1537.175</v>
      </c>
      <c r="G61" s="115">
        <f t="shared" si="6"/>
        <v>10.179966887417219</v>
      </c>
      <c r="H61" s="60">
        <v>15100</v>
      </c>
      <c r="I61" s="96">
        <v>1537.175</v>
      </c>
      <c r="J61" s="98">
        <f t="shared" si="7"/>
        <v>10.179966887417219</v>
      </c>
      <c r="K61" s="10"/>
    </row>
    <row r="62" spans="1:13" ht="15.6" customHeight="1" x14ac:dyDescent="0.2">
      <c r="A62" s="11"/>
      <c r="B62" s="70" t="s">
        <v>58</v>
      </c>
      <c r="C62" s="67">
        <v>1356311</v>
      </c>
      <c r="D62" s="79">
        <v>663917</v>
      </c>
      <c r="E62" s="60">
        <v>7646013.1836099997</v>
      </c>
      <c r="F62" s="96">
        <v>610894.57424999995</v>
      </c>
      <c r="G62" s="115">
        <f t="shared" si="6"/>
        <v>7.9897138492974884</v>
      </c>
      <c r="H62" s="60">
        <v>4457208.3</v>
      </c>
      <c r="I62" s="96">
        <v>173352.14027999999</v>
      </c>
      <c r="J62" s="98">
        <f t="shared" si="7"/>
        <v>3.8892537348994884</v>
      </c>
      <c r="K62" s="10"/>
    </row>
    <row r="63" spans="1:13" s="8" customFormat="1" ht="12.75" x14ac:dyDescent="0.2">
      <c r="A63" s="12"/>
      <c r="B63" s="71" t="s">
        <v>59</v>
      </c>
      <c r="C63" s="68">
        <v>53630</v>
      </c>
      <c r="D63" s="80">
        <v>51680</v>
      </c>
      <c r="E63" s="84">
        <v>125894.113</v>
      </c>
      <c r="F63" s="116">
        <v>17667.101609999998</v>
      </c>
      <c r="G63" s="117">
        <f t="shared" si="6"/>
        <v>14.033302422965559</v>
      </c>
      <c r="H63" s="84">
        <v>124078.7</v>
      </c>
      <c r="I63" s="116">
        <v>17656.43734</v>
      </c>
      <c r="J63" s="118">
        <f t="shared" si="7"/>
        <v>14.23003089168407</v>
      </c>
      <c r="K63" s="9"/>
    </row>
    <row r="64" spans="1:13" s="8" customFormat="1" ht="27.95" customHeight="1" x14ac:dyDescent="0.2">
      <c r="A64" s="12"/>
      <c r="B64" s="71" t="s">
        <v>93</v>
      </c>
      <c r="C64" s="68">
        <v>544267</v>
      </c>
      <c r="D64" s="80">
        <v>287527</v>
      </c>
      <c r="E64" s="84">
        <v>1510051.96535</v>
      </c>
      <c r="F64" s="116">
        <v>290150.33724000002</v>
      </c>
      <c r="G64" s="117">
        <f t="shared" si="6"/>
        <v>19.214592868183114</v>
      </c>
      <c r="H64" s="84">
        <v>946326</v>
      </c>
      <c r="I64" s="116">
        <v>207201.71053000001</v>
      </c>
      <c r="J64" s="118">
        <f t="shared" si="7"/>
        <v>21.895383887793425</v>
      </c>
      <c r="K64" s="9"/>
    </row>
    <row r="65" spans="1:11" s="8" customFormat="1" ht="14.1" customHeight="1" x14ac:dyDescent="0.2">
      <c r="A65" s="12"/>
      <c r="B65" s="71" t="s">
        <v>60</v>
      </c>
      <c r="C65" s="68">
        <v>16541521</v>
      </c>
      <c r="D65" s="80">
        <v>14656965</v>
      </c>
      <c r="E65" s="84">
        <v>37157942.845300004</v>
      </c>
      <c r="F65" s="116">
        <v>3775200.3682399997</v>
      </c>
      <c r="G65" s="117">
        <f t="shared" si="6"/>
        <v>10.159874522541051</v>
      </c>
      <c r="H65" s="84">
        <v>29439381.199999999</v>
      </c>
      <c r="I65" s="116">
        <v>2589836.6688600001</v>
      </c>
      <c r="J65" s="118">
        <f t="shared" si="7"/>
        <v>8.7971844627630968</v>
      </c>
      <c r="K65" s="9"/>
    </row>
    <row r="66" spans="1:11" ht="12.75" x14ac:dyDescent="0.2">
      <c r="A66" s="11"/>
      <c r="B66" s="70" t="s">
        <v>61</v>
      </c>
      <c r="C66" s="67">
        <v>243647</v>
      </c>
      <c r="D66" s="79">
        <v>243647</v>
      </c>
      <c r="E66" s="60">
        <v>450728.4</v>
      </c>
      <c r="F66" s="96">
        <v>42588.094079999995</v>
      </c>
      <c r="G66" s="115">
        <f t="shared" si="6"/>
        <v>9.4487265679287127</v>
      </c>
      <c r="H66" s="60">
        <v>450728.4</v>
      </c>
      <c r="I66" s="96">
        <v>42588.094079999995</v>
      </c>
      <c r="J66" s="98">
        <f t="shared" si="7"/>
        <v>9.4487265679287109</v>
      </c>
      <c r="K66" s="10"/>
    </row>
    <row r="67" spans="1:11" ht="12.75" x14ac:dyDescent="0.2">
      <c r="A67" s="11"/>
      <c r="B67" s="70" t="s">
        <v>62</v>
      </c>
      <c r="C67" s="67">
        <v>66286</v>
      </c>
      <c r="D67" s="79">
        <v>66286</v>
      </c>
      <c r="E67" s="60">
        <v>138533.9</v>
      </c>
      <c r="F67" s="96">
        <v>17028.059410000002</v>
      </c>
      <c r="G67" s="115">
        <f t="shared" si="6"/>
        <v>12.29161917047019</v>
      </c>
      <c r="H67" s="60">
        <v>138533.9</v>
      </c>
      <c r="I67" s="96">
        <v>17028.059410000002</v>
      </c>
      <c r="J67" s="98">
        <f t="shared" si="7"/>
        <v>12.29161917047019</v>
      </c>
      <c r="K67" s="10"/>
    </row>
    <row r="68" spans="1:11" ht="12.75" x14ac:dyDescent="0.2">
      <c r="A68" s="11"/>
      <c r="B68" s="70" t="s">
        <v>63</v>
      </c>
      <c r="C68" s="67">
        <v>8725</v>
      </c>
      <c r="D68" s="79">
        <v>8725</v>
      </c>
      <c r="E68" s="60">
        <v>10454.1</v>
      </c>
      <c r="F68" s="96">
        <v>8401.0693200000005</v>
      </c>
      <c r="G68" s="115">
        <f t="shared" si="6"/>
        <v>80.361478462995379</v>
      </c>
      <c r="H68" s="60">
        <v>10454.1</v>
      </c>
      <c r="I68" s="96">
        <v>8401.0693200000005</v>
      </c>
      <c r="J68" s="98">
        <f t="shared" si="7"/>
        <v>80.361478462995379</v>
      </c>
      <c r="K68" s="10"/>
    </row>
    <row r="69" spans="1:11" ht="12.75" x14ac:dyDescent="0.2">
      <c r="A69" s="11"/>
      <c r="B69" s="70" t="s">
        <v>64</v>
      </c>
      <c r="C69" s="67">
        <v>6447742</v>
      </c>
      <c r="D69" s="79">
        <v>6440915</v>
      </c>
      <c r="E69" s="60">
        <v>4864989.2750600008</v>
      </c>
      <c r="F69" s="96">
        <v>190952.58849000002</v>
      </c>
      <c r="G69" s="115">
        <f t="shared" si="6"/>
        <v>3.9250361654218646</v>
      </c>
      <c r="H69" s="60">
        <v>4865793.8</v>
      </c>
      <c r="I69" s="96">
        <v>188682.99721</v>
      </c>
      <c r="J69" s="98">
        <f t="shared" si="7"/>
        <v>3.87774338505672</v>
      </c>
      <c r="K69" s="10"/>
    </row>
    <row r="70" spans="1:11" ht="12.75" x14ac:dyDescent="0.2">
      <c r="A70" s="11"/>
      <c r="B70" s="70" t="s">
        <v>65</v>
      </c>
      <c r="C70" s="67">
        <v>78574</v>
      </c>
      <c r="D70" s="79">
        <v>77324</v>
      </c>
      <c r="E70" s="60">
        <v>43136.6</v>
      </c>
      <c r="F70" s="96">
        <v>0</v>
      </c>
      <c r="G70" s="115">
        <f t="shared" si="6"/>
        <v>0</v>
      </c>
      <c r="H70" s="60">
        <v>41159.9</v>
      </c>
      <c r="I70" s="96">
        <v>0</v>
      </c>
      <c r="J70" s="98">
        <f t="shared" si="7"/>
        <v>0</v>
      </c>
      <c r="K70" s="10"/>
    </row>
    <row r="71" spans="1:11" ht="12.75" x14ac:dyDescent="0.2">
      <c r="A71" s="11"/>
      <c r="B71" s="70" t="s">
        <v>66</v>
      </c>
      <c r="C71" s="67">
        <v>209170</v>
      </c>
      <c r="D71" s="79">
        <v>209141</v>
      </c>
      <c r="E71" s="60">
        <v>485328.1</v>
      </c>
      <c r="F71" s="96">
        <v>47582.551770000005</v>
      </c>
      <c r="G71" s="115">
        <f t="shared" si="6"/>
        <v>9.8042029237540547</v>
      </c>
      <c r="H71" s="60">
        <v>473108.1</v>
      </c>
      <c r="I71" s="96">
        <v>47582.551770000005</v>
      </c>
      <c r="J71" s="98">
        <f t="shared" si="7"/>
        <v>10.057437564480507</v>
      </c>
      <c r="K71" s="10"/>
    </row>
    <row r="72" spans="1:11" ht="12.75" x14ac:dyDescent="0.2">
      <c r="A72" s="11"/>
      <c r="B72" s="70" t="s">
        <v>67</v>
      </c>
      <c r="C72" s="67">
        <v>995584</v>
      </c>
      <c r="D72" s="79">
        <v>559249</v>
      </c>
      <c r="E72" s="60">
        <v>3344248.9823099999</v>
      </c>
      <c r="F72" s="96">
        <v>644820.68212999997</v>
      </c>
      <c r="G72" s="115">
        <f t="shared" si="6"/>
        <v>19.281479505290836</v>
      </c>
      <c r="H72" s="60">
        <v>1248083</v>
      </c>
      <c r="I72" s="96">
        <v>103270.52308</v>
      </c>
      <c r="J72" s="98">
        <f t="shared" si="7"/>
        <v>8.2743313609751912</v>
      </c>
      <c r="K72" s="10"/>
    </row>
    <row r="73" spans="1:11" ht="12.75" x14ac:dyDescent="0.2">
      <c r="A73" s="11"/>
      <c r="B73" s="70" t="s">
        <v>68</v>
      </c>
      <c r="C73" s="67">
        <v>7496234</v>
      </c>
      <c r="D73" s="79">
        <v>6490487</v>
      </c>
      <c r="E73" s="60">
        <v>21451923.833919998</v>
      </c>
      <c r="F73" s="96">
        <v>2560522.9000300001</v>
      </c>
      <c r="G73" s="115">
        <f t="shared" si="6"/>
        <v>11.936099157602245</v>
      </c>
      <c r="H73" s="60">
        <v>16678230.6</v>
      </c>
      <c r="I73" s="96">
        <v>2008986.4875399999</v>
      </c>
      <c r="J73" s="98">
        <f t="shared" si="7"/>
        <v>12.045561281182909</v>
      </c>
      <c r="K73" s="10"/>
    </row>
    <row r="74" spans="1:11" ht="12.75" x14ac:dyDescent="0.2">
      <c r="A74" s="11"/>
      <c r="B74" s="70" t="s">
        <v>69</v>
      </c>
      <c r="C74" s="67">
        <v>168536</v>
      </c>
      <c r="D74" s="79">
        <v>168100</v>
      </c>
      <c r="E74" s="60">
        <v>1408166.2</v>
      </c>
      <c r="F74" s="96">
        <v>62533.521099999998</v>
      </c>
      <c r="G74" s="115">
        <f t="shared" si="6"/>
        <v>4.4407770261777335</v>
      </c>
      <c r="H74" s="60">
        <v>1408166.2</v>
      </c>
      <c r="I74" s="96">
        <v>62533.521099999998</v>
      </c>
      <c r="J74" s="98">
        <f t="shared" si="7"/>
        <v>4.4407770261777344</v>
      </c>
      <c r="K74" s="10"/>
    </row>
    <row r="75" spans="1:11" ht="27.95" hidden="1" customHeight="1" x14ac:dyDescent="0.2">
      <c r="B75" s="70" t="s">
        <v>70</v>
      </c>
      <c r="C75" s="67"/>
      <c r="D75" s="79"/>
      <c r="E75" s="60">
        <v>0</v>
      </c>
      <c r="F75" s="96">
        <v>0</v>
      </c>
      <c r="G75" s="115" t="str">
        <f t="shared" si="6"/>
        <v/>
      </c>
      <c r="H75" s="60">
        <v>0</v>
      </c>
      <c r="I75" s="96">
        <v>0</v>
      </c>
      <c r="J75" s="98" t="str">
        <f t="shared" si="7"/>
        <v/>
      </c>
      <c r="K75" s="10"/>
    </row>
    <row r="76" spans="1:11" ht="12.75" x14ac:dyDescent="0.2">
      <c r="B76" s="70" t="s">
        <v>71</v>
      </c>
      <c r="C76" s="67">
        <v>827023</v>
      </c>
      <c r="D76" s="79">
        <v>393091</v>
      </c>
      <c r="E76" s="60">
        <v>4960433.4540100014</v>
      </c>
      <c r="F76" s="96">
        <v>200770.90190999955</v>
      </c>
      <c r="G76" s="115">
        <f t="shared" si="6"/>
        <v>4.0474467356818762</v>
      </c>
      <c r="H76" s="60">
        <v>4125123.2</v>
      </c>
      <c r="I76" s="96">
        <v>110763.36534999988</v>
      </c>
      <c r="J76" s="98">
        <f t="shared" si="7"/>
        <v>2.6850922985766794</v>
      </c>
      <c r="K76" s="10"/>
    </row>
    <row r="77" spans="1:11" s="8" customFormat="1" ht="12.75" x14ac:dyDescent="0.2">
      <c r="A77" s="12"/>
      <c r="B77" s="71" t="s">
        <v>72</v>
      </c>
      <c r="C77" s="68">
        <v>5681018</v>
      </c>
      <c r="D77" s="80">
        <v>3457409</v>
      </c>
      <c r="E77" s="84">
        <v>10689373.276010001</v>
      </c>
      <c r="F77" s="116">
        <v>587248.9952</v>
      </c>
      <c r="G77" s="117">
        <f t="shared" si="6"/>
        <v>5.4937645083267332</v>
      </c>
      <c r="H77" s="84">
        <v>5038055.4000000004</v>
      </c>
      <c r="I77" s="116">
        <v>249465.8144</v>
      </c>
      <c r="J77" s="118">
        <f t="shared" si="7"/>
        <v>4.9516290432217156</v>
      </c>
      <c r="K77" s="9"/>
    </row>
    <row r="78" spans="1:11" s="8" customFormat="1" ht="12.75" x14ac:dyDescent="0.2">
      <c r="A78" s="12"/>
      <c r="B78" s="71" t="s">
        <v>73</v>
      </c>
      <c r="C78" s="68">
        <v>210973</v>
      </c>
      <c r="D78" s="80">
        <v>198393</v>
      </c>
      <c r="E78" s="84">
        <v>721648.39399999997</v>
      </c>
      <c r="F78" s="116">
        <v>42535.155420000003</v>
      </c>
      <c r="G78" s="117">
        <f t="shared" si="6"/>
        <v>5.894166158152637</v>
      </c>
      <c r="H78" s="84">
        <v>651927</v>
      </c>
      <c r="I78" s="116">
        <v>41905.352420000003</v>
      </c>
      <c r="J78" s="118">
        <f t="shared" si="7"/>
        <v>6.4279209819504333</v>
      </c>
      <c r="K78" s="9"/>
    </row>
    <row r="79" spans="1:11" s="8" customFormat="1" ht="12.75" x14ac:dyDescent="0.2">
      <c r="A79" s="12"/>
      <c r="B79" s="71" t="s">
        <v>74</v>
      </c>
      <c r="C79" s="68">
        <v>26780239</v>
      </c>
      <c r="D79" s="80">
        <v>16892887</v>
      </c>
      <c r="E79" s="84">
        <v>57533496.902660005</v>
      </c>
      <c r="F79" s="116">
        <v>7476329.16029</v>
      </c>
      <c r="G79" s="117">
        <f t="shared" si="6"/>
        <v>12.994741433740906</v>
      </c>
      <c r="H79" s="84">
        <v>38790943.299999997</v>
      </c>
      <c r="I79" s="116">
        <v>4969522.5557700004</v>
      </c>
      <c r="J79" s="118">
        <f t="shared" si="7"/>
        <v>12.811038178001722</v>
      </c>
      <c r="K79" s="9"/>
    </row>
    <row r="80" spans="1:11" s="8" customFormat="1" ht="12.75" x14ac:dyDescent="0.2">
      <c r="A80" s="12"/>
      <c r="B80" s="71" t="s">
        <v>75</v>
      </c>
      <c r="C80" s="68">
        <v>2938775</v>
      </c>
      <c r="D80" s="80">
        <v>960242</v>
      </c>
      <c r="E80" s="84">
        <v>7920031.0899099996</v>
      </c>
      <c r="F80" s="116">
        <v>820561.30467999994</v>
      </c>
      <c r="G80" s="117">
        <f t="shared" si="6"/>
        <v>10.360581863439686</v>
      </c>
      <c r="H80" s="84">
        <v>3456629.9</v>
      </c>
      <c r="I80" s="116">
        <v>221963.73475999999</v>
      </c>
      <c r="J80" s="118">
        <f t="shared" si="7"/>
        <v>6.4213913893413928</v>
      </c>
      <c r="K80" s="9"/>
    </row>
    <row r="81" spans="1:12" ht="12.75" x14ac:dyDescent="0.2">
      <c r="A81" s="11"/>
      <c r="B81" s="70" t="s">
        <v>76</v>
      </c>
      <c r="C81" s="67">
        <v>2334453</v>
      </c>
      <c r="D81" s="79">
        <v>598180</v>
      </c>
      <c r="E81" s="60">
        <v>6771201.4033399997</v>
      </c>
      <c r="F81" s="96">
        <v>692541.90376999998</v>
      </c>
      <c r="G81" s="115">
        <f t="shared" si="6"/>
        <v>10.227755202029481</v>
      </c>
      <c r="H81" s="60">
        <v>2991524.3</v>
      </c>
      <c r="I81" s="96">
        <v>198568.58968</v>
      </c>
      <c r="J81" s="98">
        <f t="shared" si="7"/>
        <v>6.637706057744543</v>
      </c>
      <c r="K81" s="10"/>
    </row>
    <row r="82" spans="1:12" ht="12.75" x14ac:dyDescent="0.2">
      <c r="A82" s="11"/>
      <c r="B82" s="70" t="s">
        <v>77</v>
      </c>
      <c r="C82" s="67">
        <v>32930</v>
      </c>
      <c r="D82" s="79">
        <v>31000</v>
      </c>
      <c r="E82" s="60">
        <v>37582.5</v>
      </c>
      <c r="F82" s="96">
        <v>312.33744999999999</v>
      </c>
      <c r="G82" s="115">
        <f t="shared" si="6"/>
        <v>0.83107150934610519</v>
      </c>
      <c r="H82" s="60">
        <v>35000</v>
      </c>
      <c r="I82" s="96">
        <v>0</v>
      </c>
      <c r="J82" s="98">
        <f t="shared" si="7"/>
        <v>0</v>
      </c>
      <c r="K82" s="10"/>
    </row>
    <row r="83" spans="1:12" ht="24.6" customHeight="1" x14ac:dyDescent="0.2">
      <c r="B83" s="70" t="s">
        <v>78</v>
      </c>
      <c r="C83" s="67">
        <v>571392</v>
      </c>
      <c r="D83" s="79">
        <v>331062</v>
      </c>
      <c r="E83" s="60">
        <v>1111247.1865699999</v>
      </c>
      <c r="F83" s="96">
        <v>127707.06345999996</v>
      </c>
      <c r="G83" s="115">
        <f t="shared" si="6"/>
        <v>11.492228282186558</v>
      </c>
      <c r="H83" s="60">
        <v>430105.60000000009</v>
      </c>
      <c r="I83" s="96">
        <v>23395.145079999988</v>
      </c>
      <c r="J83" s="98">
        <f t="shared" si="7"/>
        <v>5.4393955995922827</v>
      </c>
      <c r="K83" s="10"/>
    </row>
    <row r="84" spans="1:12" s="8" customFormat="1" ht="12.75" x14ac:dyDescent="0.2">
      <c r="A84" s="12"/>
      <c r="B84" s="71" t="s">
        <v>79</v>
      </c>
      <c r="C84" s="68">
        <v>16624396</v>
      </c>
      <c r="D84" s="80">
        <v>16617127</v>
      </c>
      <c r="E84" s="84">
        <v>10117535.32244</v>
      </c>
      <c r="F84" s="116">
        <v>1275088.3247799999</v>
      </c>
      <c r="G84" s="117">
        <f t="shared" si="6"/>
        <v>12.602756344738834</v>
      </c>
      <c r="H84" s="84">
        <v>10111616.1</v>
      </c>
      <c r="I84" s="116">
        <v>1274424.6790499999</v>
      </c>
      <c r="J84" s="118">
        <f t="shared" si="7"/>
        <v>12.603570650293971</v>
      </c>
      <c r="K84" s="9"/>
    </row>
    <row r="85" spans="1:12" s="8" customFormat="1" ht="12.75" x14ac:dyDescent="0.2">
      <c r="A85" s="12"/>
      <c r="B85" s="71" t="s">
        <v>80</v>
      </c>
      <c r="C85" s="68">
        <v>18464207</v>
      </c>
      <c r="D85" s="80">
        <v>17949260</v>
      </c>
      <c r="E85" s="84">
        <v>39005867.861510001</v>
      </c>
      <c r="F85" s="116">
        <v>6207382.2265499998</v>
      </c>
      <c r="G85" s="117">
        <f t="shared" si="6"/>
        <v>15.913970299518157</v>
      </c>
      <c r="H85" s="84">
        <v>38551957.299999997</v>
      </c>
      <c r="I85" s="116">
        <v>6155446.2658900004</v>
      </c>
      <c r="J85" s="118">
        <f t="shared" si="7"/>
        <v>15.966624516597502</v>
      </c>
      <c r="K85" s="9"/>
    </row>
    <row r="86" spans="1:12" s="8" customFormat="1" ht="12.75" x14ac:dyDescent="0.2">
      <c r="A86" s="12"/>
      <c r="B86" s="71" t="s">
        <v>81</v>
      </c>
      <c r="C86" s="68">
        <v>1274388</v>
      </c>
      <c r="D86" s="80">
        <v>1201213</v>
      </c>
      <c r="E86" s="84">
        <v>5027715.0779099995</v>
      </c>
      <c r="F86" s="116">
        <v>422695.43014999997</v>
      </c>
      <c r="G86" s="117">
        <f t="shared" si="6"/>
        <v>8.4073067705680877</v>
      </c>
      <c r="H86" s="84">
        <v>3311448.8</v>
      </c>
      <c r="I86" s="116">
        <v>171392.38107</v>
      </c>
      <c r="J86" s="118">
        <f t="shared" si="7"/>
        <v>5.1757521079595135</v>
      </c>
      <c r="K86" s="9"/>
    </row>
    <row r="87" spans="1:12" s="8" customFormat="1" ht="12.75" x14ac:dyDescent="0.2">
      <c r="A87" s="12"/>
      <c r="B87" s="71" t="s">
        <v>82</v>
      </c>
      <c r="C87" s="68">
        <v>149235</v>
      </c>
      <c r="D87" s="80">
        <v>100764</v>
      </c>
      <c r="E87" s="84">
        <v>38379.472000000002</v>
      </c>
      <c r="F87" s="116">
        <v>3355.4798700000001</v>
      </c>
      <c r="G87" s="117">
        <f t="shared" si="6"/>
        <v>8.7429026381603165</v>
      </c>
      <c r="H87" s="84">
        <v>0</v>
      </c>
      <c r="I87" s="116">
        <v>0</v>
      </c>
      <c r="J87" s="118" t="str">
        <f t="shared" si="7"/>
        <v/>
      </c>
      <c r="K87" s="9"/>
    </row>
    <row r="88" spans="1:12" s="8" customFormat="1" ht="27" customHeight="1" x14ac:dyDescent="0.2">
      <c r="A88" s="12"/>
      <c r="B88" s="71" t="s">
        <v>91</v>
      </c>
      <c r="C88" s="68">
        <v>1886682</v>
      </c>
      <c r="D88" s="80">
        <v>1845863</v>
      </c>
      <c r="E88" s="84">
        <v>979475.76599999995</v>
      </c>
      <c r="F88" s="116">
        <v>192.94370000000001</v>
      </c>
      <c r="G88" s="117">
        <f t="shared" si="6"/>
        <v>1.9698670114927579E-2</v>
      </c>
      <c r="H88" s="84">
        <v>974687.4</v>
      </c>
      <c r="I88" s="116">
        <v>192.94370000000001</v>
      </c>
      <c r="J88" s="118">
        <f t="shared" si="7"/>
        <v>1.9795444159840376E-2</v>
      </c>
      <c r="K88" s="9"/>
    </row>
    <row r="89" spans="1:12" s="8" customFormat="1" ht="12.75" x14ac:dyDescent="0.2">
      <c r="B89" s="71" t="s">
        <v>83</v>
      </c>
      <c r="C89" s="68">
        <v>0</v>
      </c>
      <c r="D89" s="80">
        <v>5266987</v>
      </c>
      <c r="E89" s="84">
        <v>1256647.2753599999</v>
      </c>
      <c r="F89" s="116">
        <v>0</v>
      </c>
      <c r="G89" s="119">
        <f>IF(E89=0,"",F89*100/E89)</f>
        <v>0</v>
      </c>
      <c r="H89" s="84">
        <v>17498454.399999999</v>
      </c>
      <c r="I89" s="116">
        <v>1866569.6684000001</v>
      </c>
      <c r="J89" s="118">
        <f t="shared" si="7"/>
        <v>10.667054505111036</v>
      </c>
      <c r="K89" s="9"/>
    </row>
    <row r="90" spans="1:12" ht="23.1" customHeight="1" x14ac:dyDescent="0.2">
      <c r="A90" s="11"/>
      <c r="B90" s="70" t="s">
        <v>84</v>
      </c>
      <c r="C90" s="67"/>
      <c r="D90" s="79">
        <v>3167921</v>
      </c>
      <c r="E90" s="60">
        <v>0</v>
      </c>
      <c r="F90" s="96">
        <v>0</v>
      </c>
      <c r="G90" s="119" t="str">
        <f t="shared" ref="G90:G92" si="8">IF(E90=0,"",F90*100/E90)</f>
        <v/>
      </c>
      <c r="H90" s="60">
        <v>8270449</v>
      </c>
      <c r="I90" s="96">
        <v>1274973</v>
      </c>
      <c r="J90" s="98">
        <f t="shared" si="7"/>
        <v>15.416007039037421</v>
      </c>
      <c r="K90" s="10"/>
    </row>
    <row r="91" spans="1:12" ht="18" customHeight="1" x14ac:dyDescent="0.2">
      <c r="A91" s="11"/>
      <c r="B91" s="70" t="s">
        <v>85</v>
      </c>
      <c r="C91" s="67"/>
      <c r="D91" s="79">
        <v>230563</v>
      </c>
      <c r="E91" s="60">
        <v>1252114.2753599999</v>
      </c>
      <c r="F91" s="96">
        <v>0</v>
      </c>
      <c r="G91" s="119">
        <f t="shared" si="8"/>
        <v>0</v>
      </c>
      <c r="H91" s="60">
        <v>6860559.9000000004</v>
      </c>
      <c r="I91" s="96">
        <v>225637.69063</v>
      </c>
      <c r="J91" s="98">
        <f t="shared" si="7"/>
        <v>3.2889107291374278</v>
      </c>
      <c r="K91" s="10"/>
    </row>
    <row r="92" spans="1:12" ht="26.45" customHeight="1" thickBot="1" x14ac:dyDescent="0.25">
      <c r="A92" s="11"/>
      <c r="B92" s="73" t="s">
        <v>86</v>
      </c>
      <c r="C92" s="74"/>
      <c r="D92" s="81">
        <v>1868503</v>
      </c>
      <c r="E92" s="64">
        <v>4533</v>
      </c>
      <c r="F92" s="120">
        <v>0</v>
      </c>
      <c r="G92" s="119">
        <f t="shared" si="8"/>
        <v>0</v>
      </c>
      <c r="H92" s="64">
        <v>2367445.5</v>
      </c>
      <c r="I92" s="120">
        <v>365958.97777</v>
      </c>
      <c r="J92" s="104">
        <f t="shared" si="7"/>
        <v>15.457968420814755</v>
      </c>
      <c r="K92" s="10"/>
    </row>
    <row r="93" spans="1:12" s="8" customFormat="1" ht="26.25" customHeight="1" thickBot="1" x14ac:dyDescent="0.25">
      <c r="B93" s="75" t="s">
        <v>87</v>
      </c>
      <c r="C93" s="76">
        <f>C55+C63+C64+C65+C77+C78+C79+C80+C84+C85+C86+C87+C88+C89</f>
        <v>96594048</v>
      </c>
      <c r="D93" s="82">
        <f>D55+D63+D64+D65+D77+D78+D79+D80+D84+D85+D86+D87+D88+D89</f>
        <v>81215874</v>
      </c>
      <c r="E93" s="58">
        <v>186394123.42356002</v>
      </c>
      <c r="F93" s="91">
        <v>22331791.798619997</v>
      </c>
      <c r="G93" s="105">
        <f t="shared" si="6"/>
        <v>11.980952719133462</v>
      </c>
      <c r="H93" s="58">
        <v>155703128.5</v>
      </c>
      <c r="I93" s="91">
        <v>18155596.00733</v>
      </c>
      <c r="J93" s="92">
        <f t="shared" si="7"/>
        <v>11.66039255744948</v>
      </c>
      <c r="K93" s="9"/>
      <c r="L93" s="13"/>
    </row>
    <row r="94" spans="1:12" s="8" customFormat="1" ht="17.25" customHeight="1" thickBot="1" x14ac:dyDescent="0.25">
      <c r="B94" s="35" t="s">
        <v>88</v>
      </c>
      <c r="C94" s="72">
        <f t="shared" ref="C94:F94" si="9">C51-C93</f>
        <v>-4453054</v>
      </c>
      <c r="D94" s="83">
        <f t="shared" si="9"/>
        <v>-4036290</v>
      </c>
      <c r="E94" s="58">
        <f>E51-E93</f>
        <v>-12272008.603370011</v>
      </c>
      <c r="F94" s="91">
        <f t="shared" si="9"/>
        <v>410019.46537000686</v>
      </c>
      <c r="G94" s="105"/>
      <c r="H94" s="58">
        <f>H51-H93</f>
        <v>-10889405.400000006</v>
      </c>
      <c r="I94" s="91">
        <f>I51-I93</f>
        <v>1294824.8034700006</v>
      </c>
      <c r="J94" s="92"/>
      <c r="K94" s="9"/>
    </row>
    <row r="95" spans="1:12" ht="11.25" customHeight="1" x14ac:dyDescent="0.2">
      <c r="B95" s="21"/>
      <c r="C95" s="21"/>
      <c r="D95" s="21"/>
      <c r="E95" s="121"/>
      <c r="F95" s="121"/>
      <c r="G95" s="121"/>
      <c r="H95" s="121"/>
      <c r="I95" s="121"/>
      <c r="J95" s="121"/>
      <c r="K95" s="10"/>
    </row>
    <row r="96" spans="1:12" ht="12.75" hidden="1" x14ac:dyDescent="0.2">
      <c r="E96" s="122"/>
      <c r="F96" s="122"/>
      <c r="H96" s="122"/>
      <c r="I96" s="122"/>
    </row>
    <row r="97" spans="2:10" ht="39" customHeight="1" x14ac:dyDescent="0.2">
      <c r="B97" s="123" t="s">
        <v>96</v>
      </c>
      <c r="C97" s="124"/>
      <c r="D97" s="124"/>
      <c r="E97" s="124"/>
      <c r="F97" s="124"/>
      <c r="G97" s="124"/>
      <c r="H97" s="124"/>
      <c r="I97" s="124"/>
      <c r="J97" s="124"/>
    </row>
    <row r="98" spans="2:10" ht="14.45" customHeight="1" x14ac:dyDescent="0.2"/>
    <row r="99" spans="2:10" ht="12.75" x14ac:dyDescent="0.2"/>
    <row r="100" spans="2:10" ht="12.75" x14ac:dyDescent="0.2"/>
    <row r="101" spans="2:10" ht="12.75" x14ac:dyDescent="0.2"/>
    <row r="102" spans="2:10" ht="12.75" x14ac:dyDescent="0.2"/>
  </sheetData>
  <mergeCells count="12">
    <mergeCell ref="B97:J97"/>
    <mergeCell ref="B1:J1"/>
    <mergeCell ref="B53:B54"/>
    <mergeCell ref="C53:D53"/>
    <mergeCell ref="B3:B4"/>
    <mergeCell ref="C3:D3"/>
    <mergeCell ref="E3:G3"/>
    <mergeCell ref="E53:G53"/>
    <mergeCell ref="H3:J3"/>
    <mergeCell ref="H53:J53"/>
    <mergeCell ref="B52:D52"/>
    <mergeCell ref="B2:D2"/>
  </mergeCells>
  <pageMargins left="0.15748031496062992" right="0.15748031496062992" top="0.27559055118110237" bottom="0.19685039370078741" header="0.31496062992125984" footer="0.19685039370078741"/>
  <pageSetup paperSize="9" scale="84" fitToHeight="0" orientation="portrait" r:id="rId1"/>
  <rowBreaks count="1" manualBreakCount="1">
    <brk id="51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01.03.2024  </vt:lpstr>
      <vt:lpstr>'на 01.03.2024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2024-03-18T05:16:31Z</cp:lastPrinted>
  <dcterms:created xsi:type="dcterms:W3CDTF">2017-02-17T04:56:41Z</dcterms:created>
  <dcterms:modified xsi:type="dcterms:W3CDTF">2024-03-19T09:00:29Z</dcterms:modified>
</cp:coreProperties>
</file>