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oc\Документы\УБПиМО\1 ПАПКИ РАБОТНИКОВ\Мотина Е И\"/>
    </mc:Choice>
  </mc:AlternateContent>
  <bookViews>
    <workbookView xWindow="13560" yWindow="30" windowWidth="15240" windowHeight="11025" tabRatio="574"/>
  </bookViews>
  <sheets>
    <sheet name="на 01.10.2025  " sheetId="1" r:id="rId1"/>
  </sheets>
  <definedNames>
    <definedName name="_xlnm.Print_Area" localSheetId="0">'на 01.10.2025  '!$A$1:$G$96</definedName>
  </definedNames>
  <calcPr calcId="152511"/>
</workbook>
</file>

<file path=xl/calcChain.xml><?xml version="1.0" encoding="utf-8"?>
<calcChain xmlns="http://schemas.openxmlformats.org/spreadsheetml/2006/main">
  <c r="F98" i="1" l="1"/>
  <c r="E98" i="1"/>
  <c r="C98" i="1"/>
  <c r="B98" i="1"/>
  <c r="D26" i="1" l="1"/>
  <c r="E54" i="1"/>
  <c r="B54" i="1"/>
  <c r="D102" i="1" l="1"/>
  <c r="D92" i="1" l="1"/>
  <c r="D91" i="1"/>
  <c r="D90" i="1"/>
  <c r="D87" i="1"/>
  <c r="G49" i="1"/>
  <c r="G50" i="1"/>
  <c r="D50" i="1"/>
  <c r="D49" i="1"/>
  <c r="D47" i="1"/>
  <c r="D11" i="1"/>
  <c r="D48" i="1" l="1"/>
  <c r="D35" i="1"/>
  <c r="G35" i="1"/>
  <c r="G24" i="1" l="1"/>
  <c r="G23" i="1"/>
  <c r="G21" i="1"/>
  <c r="G22" i="1" l="1"/>
  <c r="F94" i="1" l="1"/>
  <c r="F102" i="1" s="1"/>
  <c r="G43" i="1" l="1"/>
  <c r="G87" i="1"/>
  <c r="G60" i="1"/>
  <c r="D60" i="1"/>
  <c r="G48" i="1"/>
  <c r="G31" i="1"/>
  <c r="G9" i="1"/>
  <c r="G10" i="1"/>
  <c r="G11" i="1"/>
  <c r="G12" i="1"/>
  <c r="G13" i="1"/>
  <c r="G17" i="1"/>
  <c r="G19" i="1"/>
  <c r="D22" i="1"/>
  <c r="D23" i="1"/>
  <c r="D21" i="1"/>
  <c r="D6" i="1"/>
  <c r="G45" i="1" l="1"/>
  <c r="G47" i="1"/>
  <c r="G46" i="1"/>
  <c r="G33" i="1"/>
  <c r="G62" i="1"/>
  <c r="G58" i="1"/>
  <c r="G70" i="1"/>
  <c r="G57" i="1"/>
  <c r="G61" i="1"/>
  <c r="G59" i="1"/>
  <c r="G25" i="1"/>
  <c r="D24" i="1"/>
  <c r="G20" i="1"/>
  <c r="G18" i="1"/>
  <c r="G16" i="1"/>
  <c r="G14" i="1"/>
  <c r="G8" i="1"/>
  <c r="G34" i="1"/>
  <c r="G42" i="1"/>
  <c r="G32" i="1"/>
  <c r="G30" i="1"/>
  <c r="G15" i="1"/>
  <c r="G7" i="1"/>
  <c r="G44" i="1"/>
  <c r="G41" i="1"/>
  <c r="G27" i="1"/>
  <c r="G29" i="1"/>
  <c r="G26" i="1"/>
  <c r="D75" i="1" l="1"/>
  <c r="G75" i="1"/>
  <c r="D58" i="1"/>
  <c r="D84" i="1" l="1"/>
  <c r="G92" i="1"/>
  <c r="G74" i="1"/>
  <c r="G72" i="1"/>
  <c r="D44" i="1"/>
  <c r="D43" i="1"/>
  <c r="D16" i="1"/>
  <c r="G88" i="1"/>
  <c r="G68" i="1"/>
  <c r="D88" i="1"/>
  <c r="D86" i="1"/>
  <c r="D81" i="1"/>
  <c r="D78" i="1"/>
  <c r="D72" i="1"/>
  <c r="D64" i="1"/>
  <c r="D62" i="1"/>
  <c r="D61" i="1"/>
  <c r="D57" i="1"/>
  <c r="G55" i="1"/>
  <c r="D89" i="1"/>
  <c r="D34" i="1"/>
  <c r="D32" i="1"/>
  <c r="D30" i="1"/>
  <c r="D27" i="1"/>
  <c r="D25" i="1"/>
  <c r="D20" i="1"/>
  <c r="D19" i="1"/>
  <c r="D18" i="1"/>
  <c r="D17" i="1"/>
  <c r="D14" i="1"/>
  <c r="G84" i="1"/>
  <c r="G81" i="1"/>
  <c r="G78" i="1"/>
  <c r="G73" i="1"/>
  <c r="G71" i="1"/>
  <c r="G69" i="1"/>
  <c r="G67" i="1"/>
  <c r="G66" i="1"/>
  <c r="G65" i="1"/>
  <c r="G64" i="1"/>
  <c r="D45" i="1"/>
  <c r="D41" i="1"/>
  <c r="D39" i="1"/>
  <c r="D85" i="1"/>
  <c r="D82" i="1"/>
  <c r="D79" i="1"/>
  <c r="D77" i="1"/>
  <c r="D68" i="1"/>
  <c r="D65" i="1"/>
  <c r="G86" i="1"/>
  <c r="G80" i="1"/>
  <c r="G56" i="1"/>
  <c r="D80" i="1"/>
  <c r="D42" i="1"/>
  <c r="D63" i="1"/>
  <c r="D59" i="1"/>
  <c r="D12" i="1"/>
  <c r="D74" i="1"/>
  <c r="D73" i="1"/>
  <c r="D71" i="1"/>
  <c r="D70" i="1"/>
  <c r="D69" i="1"/>
  <c r="D67" i="1"/>
  <c r="D66" i="1"/>
  <c r="D56" i="1"/>
  <c r="G40" i="1"/>
  <c r="G39" i="1"/>
  <c r="D5" i="1"/>
  <c r="D46" i="1"/>
  <c r="D40" i="1"/>
  <c r="D33" i="1"/>
  <c r="D29" i="1"/>
  <c r="D7" i="1"/>
  <c r="D15" i="1"/>
  <c r="D31" i="1"/>
  <c r="D28" i="1"/>
  <c r="G6" i="1"/>
  <c r="G63" i="1"/>
  <c r="D55" i="1"/>
  <c r="G91" i="1"/>
  <c r="G85" i="1"/>
  <c r="G82" i="1"/>
  <c r="G79" i="1"/>
  <c r="G77" i="1"/>
  <c r="G5" i="1"/>
  <c r="D9" i="1"/>
  <c r="D8" i="1"/>
  <c r="D13" i="1"/>
  <c r="G90" i="1"/>
  <c r="E94" i="1" l="1"/>
  <c r="E102" i="1" s="1"/>
  <c r="D83" i="1"/>
  <c r="G36" i="1"/>
  <c r="G38" i="1"/>
  <c r="G93" i="1"/>
  <c r="G83" i="1"/>
  <c r="D76" i="1"/>
  <c r="D93" i="1"/>
  <c r="C94" i="1"/>
  <c r="C102" i="1" s="1"/>
  <c r="G89" i="1"/>
  <c r="G76" i="1"/>
  <c r="D36" i="1"/>
  <c r="D38" i="1"/>
  <c r="D37" i="1"/>
  <c r="B94" i="1" l="1"/>
  <c r="B102" i="1" s="1"/>
  <c r="D51" i="1"/>
  <c r="G37" i="1"/>
  <c r="G51" i="1" l="1"/>
</calcChain>
</file>

<file path=xl/sharedStrings.xml><?xml version="1.0" encoding="utf-8"?>
<sst xmlns="http://schemas.openxmlformats.org/spreadsheetml/2006/main" count="105" uniqueCount="96">
  <si>
    <t xml:space="preserve">                        I. Доходы</t>
  </si>
  <si>
    <t>Консолидированный бюджет</t>
  </si>
  <si>
    <t>Областной бюджет</t>
  </si>
  <si>
    <t xml:space="preserve">Исполнение  </t>
  </si>
  <si>
    <t>% исполнения</t>
  </si>
  <si>
    <t>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</si>
  <si>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</si>
  <si>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</si>
  <si>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производимыми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</si>
  <si>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</si>
  <si>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</si>
  <si>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 xml:space="preserve">Единый сельскохозяйственный налог </t>
  </si>
  <si>
    <t>Налог, взимаемый в связи с применением патентной системы налогообложения</t>
  </si>
  <si>
    <t>Налоги на имущество физических лиц</t>
  </si>
  <si>
    <t>Налоги на имущество организаций</t>
  </si>
  <si>
    <t>Транспортный налог</t>
  </si>
  <si>
    <t>Налог на игорный бизнес</t>
  </si>
  <si>
    <t>Земельный налог</t>
  </si>
  <si>
    <t>Налог на добычу полезных ископаемых</t>
  </si>
  <si>
    <t>Сбор за пользование объектами животного мира  и за пользование объектами водных биологических ресурсов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</si>
  <si>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</si>
  <si>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</si>
  <si>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в виде прибыли, приходящейся на доли в уставных капиталах хозяйственных товариществ и обществ, или дивидендов по акциям, принадлежащим субъектам РФ или муниципальным образованиям</t>
  </si>
  <si>
    <t>Доходы от размещения средств бюджетов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</si>
  <si>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</si>
  <si>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</si>
  <si>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в том числе арендная плата за землю</t>
  </si>
  <si>
    <t>Платежи от государственных и муниципальных унитарных предприятий</t>
  </si>
  <si>
    <t xml:space="preserve">Прочие доходы от использования имущества и прав, находящихся в государственной и муниципальной собственности </t>
  </si>
  <si>
    <t>Платежи при пользовании природными ресурсами</t>
  </si>
  <si>
    <t xml:space="preserve">Доходы от оказания платных услуг (работ) и компенсации затрат государства </t>
  </si>
  <si>
    <t>Доходы от продажи материальных и нематериальных активов</t>
  </si>
  <si>
    <t>Административные платежи и сборы</t>
  </si>
  <si>
    <t xml:space="preserve">Прочие неналоговые доходы </t>
  </si>
  <si>
    <t>Штрафы, санкции, возмещение ущерба</t>
  </si>
  <si>
    <t>ИТОГО ДОХОДОВ</t>
  </si>
  <si>
    <t>Безвозмездные поступления     всего:</t>
  </si>
  <si>
    <r>
      <rPr>
        <sz val="10"/>
        <rFont val="Times New Roman"/>
        <family val="1"/>
        <charset val="204"/>
      </rPr>
      <t xml:space="preserve">в т. ч. </t>
    </r>
    <r>
      <rPr>
        <i/>
        <sz val="10"/>
        <rFont val="Times New Roman"/>
        <family val="1"/>
        <charset val="204"/>
      </rPr>
      <t xml:space="preserve">  из федерального бюджета</t>
    </r>
  </si>
  <si>
    <t>дотации</t>
  </si>
  <si>
    <t>субсидии</t>
  </si>
  <si>
    <t>субвенции</t>
  </si>
  <si>
    <t>иные межбюджетные трансферты</t>
  </si>
  <si>
    <t xml:space="preserve">прочие безвозмездные поступления </t>
  </si>
  <si>
    <t>от государственных организаций</t>
  </si>
  <si>
    <t>от негосударственных организаций</t>
  </si>
  <si>
    <t>прочие безвозмездные поступления</t>
  </si>
  <si>
    <t xml:space="preserve"> -перечисления для осуществления возврата (зачета) излишне уплаченных или излишне взысканных сумм налогов, сборов  и иных платежей</t>
  </si>
  <si>
    <t xml:space="preserve">доходы бюджетов от возврата остатков </t>
  </si>
  <si>
    <t>возврат остатков субсидий, субвенций и иных межбюджетных трансфертов прошлых лет</t>
  </si>
  <si>
    <t xml:space="preserve">Поступление межбюджетных трансфертов сверх утвержденных законом о бюджете </t>
  </si>
  <si>
    <t>ВСЕГО ДОХОДОВ</t>
  </si>
  <si>
    <t>Общегосударственные вопросы, в т.ч.</t>
  </si>
  <si>
    <t xml:space="preserve">           - функционирование законодательной и исполни-тельной власти</t>
  </si>
  <si>
    <t xml:space="preserve">          - судебная система</t>
  </si>
  <si>
    <t xml:space="preserve">          - обеспечение деятельности финансовых, налоговых и таможенных органов и органов финансового надзора</t>
  </si>
  <si>
    <t xml:space="preserve">           - обеспечение проведения выборов и референдумов</t>
  </si>
  <si>
    <t xml:space="preserve">          - резервные фонды</t>
  </si>
  <si>
    <t xml:space="preserve">        - прикладные научные исследования в области общегосударственных вопросов</t>
  </si>
  <si>
    <t xml:space="preserve">      - другие общегосударственные вопросы</t>
  </si>
  <si>
    <t>Национальная   оборона</t>
  </si>
  <si>
    <t>Национальная экономика, в т.ч.</t>
  </si>
  <si>
    <t xml:space="preserve">           - общеэкономические вопросы </t>
  </si>
  <si>
    <t xml:space="preserve">          - топливно-энергетический комплекс</t>
  </si>
  <si>
    <t xml:space="preserve">          - воспроизводство минерально-сырьевой базы</t>
  </si>
  <si>
    <t xml:space="preserve">          - сельское хозяйство и рыболовство</t>
  </si>
  <si>
    <t xml:space="preserve">         - водное хозяйство</t>
  </si>
  <si>
    <t xml:space="preserve">         - лесное хозяйство</t>
  </si>
  <si>
    <t xml:space="preserve">         - транспорт</t>
  </si>
  <si>
    <t xml:space="preserve">         - дорожное хозяйство (дорожные фонды)</t>
  </si>
  <si>
    <t xml:space="preserve">         - связь и информатика</t>
  </si>
  <si>
    <t xml:space="preserve">         - прикладные научные исследования в области национальной экономики</t>
  </si>
  <si>
    <t xml:space="preserve">         - другие вопросы в области национальной экономики</t>
  </si>
  <si>
    <t>Жилищно-коммунальное хозяйство</t>
  </si>
  <si>
    <t>Охрана окружающей среды</t>
  </si>
  <si>
    <t>Образование</t>
  </si>
  <si>
    <t xml:space="preserve">Культура, кинематография </t>
  </si>
  <si>
    <t xml:space="preserve">          - культура</t>
  </si>
  <si>
    <t xml:space="preserve">          - кинематография</t>
  </si>
  <si>
    <t xml:space="preserve">          - другие вопросы в области культуры,  кинематографии</t>
  </si>
  <si>
    <t xml:space="preserve">Здравоохранение </t>
  </si>
  <si>
    <t>Социальная политика</t>
  </si>
  <si>
    <t>Физическая культура и спорт</t>
  </si>
  <si>
    <t>Средства массовой информации</t>
  </si>
  <si>
    <t xml:space="preserve">Межбюджетные трансферты </t>
  </si>
  <si>
    <t xml:space="preserve">          - дотации на выравнивание бюджетной обеспеченности</t>
  </si>
  <si>
    <t xml:space="preserve">          - иные дотации</t>
  </si>
  <si>
    <t xml:space="preserve">          -прочие межбюджетные трансферты общего характера</t>
  </si>
  <si>
    <t>ИТОГО РАСХОДОВ</t>
  </si>
  <si>
    <t xml:space="preserve">Дефицит(-), профицит (+) </t>
  </si>
  <si>
    <t xml:space="preserve">                        II. Расходы</t>
  </si>
  <si>
    <t>Обслуживание государственного (муниципального) долга</t>
  </si>
  <si>
    <t>(тыс.рублей)</t>
  </si>
  <si>
    <t>Национальная безопасность и правоохранительная деятельность</t>
  </si>
  <si>
    <t>Бюджет принятый на 2025 год</t>
  </si>
  <si>
    <t>Справка об исполнении консолидированного и областного бюджетов области на 1 октября 2025 года</t>
  </si>
  <si>
    <t>Дефицит областного бюджета по плановым показателям  – 13 231 885,9 тыс. рублей (Закон Оренбургской области «Об областном бюджете на 2025 год и на плановый период 2026 и 2027 годов» от 18 декабря 2024 № 1366-584-VII-ОЗ).  В расходах бюджета учтены увеличения на сумму ожидаемого увеличения доходов  дорожного фонда в размере 789 587,0 тыс.рублей; увеличения  фонда ЧС на сумму компенсации расходов на ЧС 2024 года  в размере 628 100,0 тыс.рублей; на сумму остатков: дорожного фонда в размере 459 056,7 тыс.рублей, собственных остатков в размере 2 800 000,0 тыс.рублей.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</si>
</sst>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#,##0_ ;\-#,##0\ "/>
    <numFmt numFmtId="167" formatCode="&quot;&quot;###,##0.00"/>
    <numFmt numFmtId="168" formatCode="#,##0.000"/>
    <numFmt numFmtId="169" formatCode="#,##0.0;\-#,##0.0;&quot; &quot;"/>
    <numFmt numFmtId="170" formatCode="#,##0;\-#,##0;&quot; &quot;"/>
    <numFmt numFmtId="171" formatCode="#,##0.0"/>
    <numFmt numFmtId="172" formatCode="#,##0.00_ ;\-#,##0.00\ 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i/>
      <sz val="9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1" fillId="0" borderId="0"/>
  </cellStyleXfs>
  <cellXfs count="104">
    <xf numFmtId="0" fontId="0" fillId="0" borderId="0" xfId="0"/>
    <xf numFmtId="0" fontId="0" fillId="0" borderId="0" xfId="0" applyFill="1"/>
    <xf numFmtId="0" fontId="0" fillId="0" borderId="0" xfId="0" applyFill="1" applyBorder="1"/>
    <xf numFmtId="0" fontId="8" fillId="0" borderId="0" xfId="0" applyFont="1" applyFill="1"/>
    <xf numFmtId="0" fontId="9" fillId="0" borderId="0" xfId="0" applyFont="1" applyFill="1" applyBorder="1"/>
    <xf numFmtId="49" fontId="8" fillId="0" borderId="0" xfId="0" applyNumberFormat="1" applyFont="1" applyFill="1"/>
    <xf numFmtId="0" fontId="6" fillId="0" borderId="0" xfId="0" applyFont="1" applyFill="1" applyAlignment="1">
      <alignment horizontal="left" wrapText="1"/>
    </xf>
    <xf numFmtId="0" fontId="9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9" fillId="0" borderId="0" xfId="0" applyFont="1" applyFill="1" applyAlignment="1">
      <alignment wrapText="1"/>
    </xf>
    <xf numFmtId="168" fontId="9" fillId="0" borderId="0" xfId="0" applyNumberFormat="1" applyFont="1" applyFill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70" fontId="9" fillId="0" borderId="0" xfId="0" applyNumberFormat="1" applyFont="1" applyFill="1"/>
    <xf numFmtId="0" fontId="4" fillId="0" borderId="0" xfId="0" applyFont="1" applyFill="1" applyBorder="1"/>
    <xf numFmtId="164" fontId="0" fillId="0" borderId="0" xfId="1" applyFont="1" applyFill="1" applyBorder="1"/>
    <xf numFmtId="43" fontId="0" fillId="0" borderId="0" xfId="0" applyNumberFormat="1" applyFill="1" applyBorder="1"/>
    <xf numFmtId="0" fontId="6" fillId="0" borderId="0" xfId="0" applyFont="1" applyFill="1" applyBorder="1" applyAlignment="1">
      <alignment horizontal="left" wrapText="1"/>
    </xf>
    <xf numFmtId="170" fontId="4" fillId="0" borderId="11" xfId="0" applyNumberFormat="1" applyFont="1" applyFill="1" applyBorder="1"/>
    <xf numFmtId="3" fontId="4" fillId="0" borderId="4" xfId="0" applyNumberFormat="1" applyFont="1" applyFill="1" applyBorder="1" applyAlignment="1">
      <alignment horizontal="left" wrapText="1"/>
    </xf>
    <xf numFmtId="3" fontId="6" fillId="0" borderId="7" xfId="0" applyNumberFormat="1" applyFont="1" applyFill="1" applyBorder="1" applyAlignment="1">
      <alignment horizontal="left" wrapText="1"/>
    </xf>
    <xf numFmtId="3" fontId="6" fillId="0" borderId="5" xfId="0" applyNumberFormat="1" applyFont="1" applyFill="1" applyBorder="1" applyAlignment="1">
      <alignment horizontal="left" wrapText="1"/>
    </xf>
    <xf numFmtId="3" fontId="7" fillId="0" borderId="5" xfId="0" applyNumberFormat="1" applyFont="1" applyFill="1" applyBorder="1" applyAlignment="1">
      <alignment horizontal="left" wrapText="1"/>
    </xf>
    <xf numFmtId="3" fontId="6" fillId="0" borderId="6" xfId="0" applyNumberFormat="1" applyFont="1" applyFill="1" applyBorder="1" applyAlignment="1">
      <alignment horizontal="left" wrapText="1"/>
    </xf>
    <xf numFmtId="3" fontId="4" fillId="0" borderId="4" xfId="0" applyNumberFormat="1" applyFont="1" applyFill="1" applyBorder="1" applyAlignment="1">
      <alignment horizontal="center" vertical="justify" wrapText="1"/>
    </xf>
    <xf numFmtId="49" fontId="7" fillId="0" borderId="7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justify" wrapText="1"/>
    </xf>
    <xf numFmtId="49" fontId="7" fillId="0" borderId="5" xfId="0" applyNumberFormat="1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vertical="top" wrapText="1"/>
    </xf>
    <xf numFmtId="3" fontId="7" fillId="0" borderId="5" xfId="0" applyNumberFormat="1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left" wrapText="1"/>
    </xf>
    <xf numFmtId="3" fontId="10" fillId="0" borderId="5" xfId="0" applyNumberFormat="1" applyFont="1" applyFill="1" applyBorder="1" applyAlignment="1">
      <alignment horizontal="left" wrapText="1"/>
    </xf>
    <xf numFmtId="3" fontId="5" fillId="0" borderId="5" xfId="0" applyNumberFormat="1" applyFont="1" applyFill="1" applyBorder="1" applyAlignment="1">
      <alignment horizontal="left" wrapText="1"/>
    </xf>
    <xf numFmtId="3" fontId="10" fillId="0" borderId="6" xfId="0" applyNumberFormat="1" applyFont="1" applyFill="1" applyBorder="1" applyAlignment="1">
      <alignment horizontal="left" wrapText="1"/>
    </xf>
    <xf numFmtId="3" fontId="5" fillId="0" borderId="4" xfId="0" applyNumberFormat="1" applyFont="1" applyFill="1" applyBorder="1" applyAlignment="1">
      <alignment horizontal="left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70" fontId="9" fillId="0" borderId="0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170" fontId="4" fillId="0" borderId="11" xfId="1" applyNumberFormat="1" applyFont="1" applyFill="1" applyBorder="1" applyAlignment="1">
      <alignment horizontal="right" wrapText="1"/>
    </xf>
    <xf numFmtId="170" fontId="6" fillId="0" borderId="3" xfId="1" applyNumberFormat="1" applyFont="1" applyFill="1" applyBorder="1" applyAlignment="1">
      <alignment horizontal="right" wrapText="1"/>
    </xf>
    <xf numFmtId="170" fontId="6" fillId="0" borderId="1" xfId="1" applyNumberFormat="1" applyFont="1" applyFill="1" applyBorder="1" applyAlignment="1">
      <alignment horizontal="right" wrapText="1"/>
    </xf>
    <xf numFmtId="170" fontId="4" fillId="0" borderId="9" xfId="1" applyNumberFormat="1" applyFont="1" applyFill="1" applyBorder="1" applyAlignment="1">
      <alignment horizontal="right" wrapText="1"/>
    </xf>
    <xf numFmtId="170" fontId="4" fillId="0" borderId="3" xfId="1" applyNumberFormat="1" applyFont="1" applyFill="1" applyBorder="1" applyAlignment="1">
      <alignment horizontal="right" wrapText="1"/>
    </xf>
    <xf numFmtId="170" fontId="4" fillId="0" borderId="1" xfId="1" applyNumberFormat="1" applyFont="1" applyFill="1" applyBorder="1" applyAlignment="1">
      <alignment horizontal="right" wrapText="1"/>
    </xf>
    <xf numFmtId="170" fontId="6" fillId="0" borderId="18" xfId="1" applyNumberFormat="1" applyFont="1" applyFill="1" applyBorder="1" applyAlignment="1">
      <alignment horizontal="right" wrapText="1"/>
    </xf>
    <xf numFmtId="170" fontId="4" fillId="0" borderId="18" xfId="1" applyNumberFormat="1" applyFont="1" applyFill="1" applyBorder="1" applyAlignment="1">
      <alignment horizontal="right" wrapText="1"/>
    </xf>
    <xf numFmtId="0" fontId="0" fillId="0" borderId="0" xfId="0" applyFill="1" applyBorder="1" applyAlignment="1">
      <alignment horizontal="right"/>
    </xf>
    <xf numFmtId="0" fontId="5" fillId="0" borderId="13" xfId="0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center" vertical="center" wrapText="1"/>
    </xf>
    <xf numFmtId="170" fontId="4" fillId="0" borderId="10" xfId="1" applyNumberFormat="1" applyFont="1" applyFill="1" applyBorder="1" applyAlignment="1">
      <alignment horizontal="right" wrapText="1"/>
    </xf>
    <xf numFmtId="169" fontId="4" fillId="0" borderId="12" xfId="0" applyNumberFormat="1" applyFont="1" applyFill="1" applyBorder="1" applyAlignment="1">
      <alignment horizontal="right" wrapText="1"/>
    </xf>
    <xf numFmtId="170" fontId="6" fillId="0" borderId="16" xfId="1" applyNumberFormat="1" applyFont="1" applyFill="1" applyBorder="1" applyAlignment="1">
      <alignment horizontal="right" wrapText="1"/>
    </xf>
    <xf numFmtId="171" fontId="6" fillId="0" borderId="17" xfId="0" applyNumberFormat="1" applyFont="1" applyFill="1" applyBorder="1" applyAlignment="1">
      <alignment horizontal="right" wrapText="1"/>
    </xf>
    <xf numFmtId="169" fontId="6" fillId="0" borderId="17" xfId="0" applyNumberFormat="1" applyFont="1" applyFill="1" applyBorder="1" applyAlignment="1">
      <alignment horizontal="right" wrapText="1"/>
    </xf>
    <xf numFmtId="171" fontId="6" fillId="0" borderId="19" xfId="0" applyNumberFormat="1" applyFont="1" applyFill="1" applyBorder="1" applyAlignment="1">
      <alignment horizontal="right" wrapText="1"/>
    </xf>
    <xf numFmtId="169" fontId="6" fillId="0" borderId="19" xfId="0" applyNumberFormat="1" applyFont="1" applyFill="1" applyBorder="1" applyAlignment="1">
      <alignment horizontal="right" wrapText="1"/>
    </xf>
    <xf numFmtId="170" fontId="7" fillId="0" borderId="18" xfId="1" applyNumberFormat="1" applyFont="1" applyFill="1" applyBorder="1" applyAlignment="1">
      <alignment horizontal="right" wrapText="1"/>
    </xf>
    <xf numFmtId="171" fontId="7" fillId="0" borderId="19" xfId="0" applyNumberFormat="1" applyFont="1" applyFill="1" applyBorder="1" applyAlignment="1">
      <alignment horizontal="right" wrapText="1"/>
    </xf>
    <xf numFmtId="169" fontId="7" fillId="0" borderId="19" xfId="0" applyNumberFormat="1" applyFont="1" applyFill="1" applyBorder="1" applyAlignment="1">
      <alignment horizontal="right" wrapText="1"/>
    </xf>
    <xf numFmtId="170" fontId="6" fillId="0" borderId="20" xfId="1" applyNumberFormat="1" applyFont="1" applyFill="1" applyBorder="1" applyAlignment="1">
      <alignment horizontal="right" wrapText="1"/>
    </xf>
    <xf numFmtId="171" fontId="6" fillId="0" borderId="21" xfId="0" applyNumberFormat="1" applyFont="1" applyFill="1" applyBorder="1" applyAlignment="1">
      <alignment horizontal="right" wrapText="1"/>
    </xf>
    <xf numFmtId="170" fontId="4" fillId="0" borderId="20" xfId="1" applyNumberFormat="1" applyFont="1" applyFill="1" applyBorder="1" applyAlignment="1">
      <alignment horizontal="right" wrapText="1"/>
    </xf>
    <xf numFmtId="169" fontId="6" fillId="0" borderId="21" xfId="0" applyNumberFormat="1" applyFont="1" applyFill="1" applyBorder="1" applyAlignment="1">
      <alignment horizontal="right" wrapText="1"/>
    </xf>
    <xf numFmtId="169" fontId="4" fillId="0" borderId="12" xfId="1" applyNumberFormat="1" applyFont="1" applyFill="1" applyBorder="1" applyAlignment="1">
      <alignment horizontal="right" wrapText="1"/>
    </xf>
    <xf numFmtId="171" fontId="4" fillId="0" borderId="12" xfId="0" applyNumberFormat="1" applyFont="1" applyFill="1" applyBorder="1" applyAlignment="1">
      <alignment horizontal="right" wrapText="1"/>
    </xf>
    <xf numFmtId="170" fontId="4" fillId="0" borderId="16" xfId="1" applyNumberFormat="1" applyFont="1" applyFill="1" applyBorder="1" applyAlignment="1">
      <alignment horizontal="right" wrapText="1"/>
    </xf>
    <xf numFmtId="169" fontId="4" fillId="0" borderId="17" xfId="1" applyNumberFormat="1" applyFont="1" applyFill="1" applyBorder="1" applyAlignment="1">
      <alignment horizontal="right" wrapText="1"/>
    </xf>
    <xf numFmtId="166" fontId="6" fillId="0" borderId="20" xfId="1" applyNumberFormat="1" applyFont="1" applyFill="1" applyBorder="1" applyAlignment="1">
      <alignment horizontal="right" wrapText="1"/>
    </xf>
    <xf numFmtId="170" fontId="4" fillId="0" borderId="10" xfId="0" applyNumberFormat="1" applyFont="1" applyFill="1" applyBorder="1"/>
    <xf numFmtId="171" fontId="4" fillId="0" borderId="12" xfId="0" applyNumberFormat="1" applyFont="1" applyFill="1" applyBorder="1"/>
    <xf numFmtId="0" fontId="5" fillId="0" borderId="25" xfId="0" applyFont="1" applyFill="1" applyBorder="1" applyAlignment="1">
      <alignment horizontal="center" vertical="center" wrapText="1"/>
    </xf>
    <xf numFmtId="165" fontId="5" fillId="0" borderId="24" xfId="0" applyNumberFormat="1" applyFont="1" applyFill="1" applyBorder="1" applyAlignment="1">
      <alignment horizontal="center" vertical="center" wrapText="1"/>
    </xf>
    <xf numFmtId="169" fontId="4" fillId="0" borderId="17" xfId="0" applyNumberFormat="1" applyFont="1" applyFill="1" applyBorder="1" applyAlignment="1">
      <alignment horizontal="right" wrapText="1"/>
    </xf>
    <xf numFmtId="169" fontId="6" fillId="0" borderId="19" xfId="1" applyNumberFormat="1" applyFont="1" applyFill="1" applyBorder="1" applyAlignment="1">
      <alignment horizontal="right" wrapText="1"/>
    </xf>
    <xf numFmtId="169" fontId="4" fillId="0" borderId="19" xfId="1" applyNumberFormat="1" applyFont="1" applyFill="1" applyBorder="1" applyAlignment="1">
      <alignment horizontal="right" wrapText="1"/>
    </xf>
    <xf numFmtId="169" fontId="4" fillId="0" borderId="19" xfId="0" applyNumberFormat="1" applyFont="1" applyFill="1" applyBorder="1" applyAlignment="1">
      <alignment horizontal="right" wrapText="1"/>
    </xf>
    <xf numFmtId="171" fontId="4" fillId="0" borderId="19" xfId="1" applyNumberFormat="1" applyFont="1" applyFill="1" applyBorder="1" applyAlignment="1">
      <alignment horizontal="right" wrapText="1"/>
    </xf>
    <xf numFmtId="171" fontId="4" fillId="0" borderId="21" xfId="1" applyNumberFormat="1" applyFont="1" applyFill="1" applyBorder="1" applyAlignment="1">
      <alignment horizontal="right" wrapText="1"/>
    </xf>
    <xf numFmtId="171" fontId="4" fillId="0" borderId="12" xfId="1" applyNumberFormat="1" applyFont="1" applyFill="1" applyBorder="1" applyAlignment="1">
      <alignment horizontal="right" wrapText="1"/>
    </xf>
    <xf numFmtId="169" fontId="4" fillId="0" borderId="11" xfId="1" applyNumberFormat="1" applyFont="1" applyFill="1" applyBorder="1" applyAlignment="1">
      <alignment horizontal="right" wrapText="1"/>
    </xf>
    <xf numFmtId="0" fontId="6" fillId="0" borderId="0" xfId="0" applyFont="1" applyFill="1" applyBorder="1"/>
    <xf numFmtId="170" fontId="0" fillId="0" borderId="0" xfId="0" applyNumberFormat="1" applyFill="1" applyBorder="1"/>
    <xf numFmtId="170" fontId="0" fillId="0" borderId="0" xfId="0" applyNumberFormat="1" applyFill="1"/>
    <xf numFmtId="167" fontId="12" fillId="0" borderId="0" xfId="0" applyNumberFormat="1" applyFont="1" applyBorder="1" applyAlignment="1">
      <alignment horizontal="right" wrapText="1"/>
    </xf>
    <xf numFmtId="166" fontId="6" fillId="0" borderId="26" xfId="1" applyNumberFormat="1" applyFont="1" applyFill="1" applyBorder="1" applyAlignment="1">
      <alignment horizontal="right" wrapText="1"/>
    </xf>
    <xf numFmtId="170" fontId="6" fillId="0" borderId="27" xfId="1" applyNumberFormat="1" applyFont="1" applyFill="1" applyBorder="1" applyAlignment="1">
      <alignment horizontal="right" wrapText="1"/>
    </xf>
    <xf numFmtId="169" fontId="6" fillId="0" borderId="28" xfId="0" applyNumberFormat="1" applyFont="1" applyFill="1" applyBorder="1" applyAlignment="1">
      <alignment horizontal="right" wrapText="1"/>
    </xf>
    <xf numFmtId="172" fontId="0" fillId="0" borderId="0" xfId="0" applyNumberFormat="1" applyFill="1" applyBorder="1"/>
    <xf numFmtId="167" fontId="13" fillId="0" borderId="0" xfId="0" applyNumberFormat="1" applyFont="1" applyFill="1" applyBorder="1" applyAlignment="1">
      <alignment horizontal="right" wrapText="1"/>
    </xf>
    <xf numFmtId="167" fontId="14" fillId="2" borderId="2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0" fillId="0" borderId="0" xfId="0" applyAlignment="1"/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9" max="30000" page="10" val="0"/>
</file>

<file path=xl/ctrlProps/ctrlProp10.xml><?xml version="1.0" encoding="utf-8"?>
<formControlPr xmlns="http://schemas.microsoft.com/office/spreadsheetml/2009/9/main" objectType="Spin" dx="19" max="30000" page="10" val="0"/>
</file>

<file path=xl/ctrlProps/ctrlProp11.xml><?xml version="1.0" encoding="utf-8"?>
<formControlPr xmlns="http://schemas.microsoft.com/office/spreadsheetml/2009/9/main" objectType="Spin" dx="19" max="30000" page="10" val="0"/>
</file>

<file path=xl/ctrlProps/ctrlProp12.xml><?xml version="1.0" encoding="utf-8"?>
<formControlPr xmlns="http://schemas.microsoft.com/office/spreadsheetml/2009/9/main" objectType="Spin" dx="19" max="30000" page="10" val="0"/>
</file>

<file path=xl/ctrlProps/ctrlProp13.xml><?xml version="1.0" encoding="utf-8"?>
<formControlPr xmlns="http://schemas.microsoft.com/office/spreadsheetml/2009/9/main" objectType="Spin" dx="19" max="30000" page="10" val="0"/>
</file>

<file path=xl/ctrlProps/ctrlProp14.xml><?xml version="1.0" encoding="utf-8"?>
<formControlPr xmlns="http://schemas.microsoft.com/office/spreadsheetml/2009/9/main" objectType="Spin" dx="19" max="30000" page="10" val="0"/>
</file>

<file path=xl/ctrlProps/ctrlProp15.xml><?xml version="1.0" encoding="utf-8"?>
<formControlPr xmlns="http://schemas.microsoft.com/office/spreadsheetml/2009/9/main" objectType="Spin" dx="19" max="30000" page="10" val="0"/>
</file>

<file path=xl/ctrlProps/ctrlProp16.xml><?xml version="1.0" encoding="utf-8"?>
<formControlPr xmlns="http://schemas.microsoft.com/office/spreadsheetml/2009/9/main" objectType="Spin" dx="19" max="30000" page="10" val="0"/>
</file>

<file path=xl/ctrlProps/ctrlProp17.xml><?xml version="1.0" encoding="utf-8"?>
<formControlPr xmlns="http://schemas.microsoft.com/office/spreadsheetml/2009/9/main" objectType="Spin" dx="19" max="30000" page="10" val="0"/>
</file>

<file path=xl/ctrlProps/ctrlProp18.xml><?xml version="1.0" encoding="utf-8"?>
<formControlPr xmlns="http://schemas.microsoft.com/office/spreadsheetml/2009/9/main" objectType="Spin" dx="19" max="30000" page="10" val="0"/>
</file>

<file path=xl/ctrlProps/ctrlProp19.xml><?xml version="1.0" encoding="utf-8"?>
<formControlPr xmlns="http://schemas.microsoft.com/office/spreadsheetml/2009/9/main" objectType="Spin" dx="19" max="30000" page="10" val="0"/>
</file>

<file path=xl/ctrlProps/ctrlProp2.xml><?xml version="1.0" encoding="utf-8"?>
<formControlPr xmlns="http://schemas.microsoft.com/office/spreadsheetml/2009/9/main" objectType="Spin" dx="19" max="30000" page="10" val="0"/>
</file>

<file path=xl/ctrlProps/ctrlProp20.xml><?xml version="1.0" encoding="utf-8"?>
<formControlPr xmlns="http://schemas.microsoft.com/office/spreadsheetml/2009/9/main" objectType="Spin" dx="19" max="30000" page="10" val="0"/>
</file>

<file path=xl/ctrlProps/ctrlProp21.xml><?xml version="1.0" encoding="utf-8"?>
<formControlPr xmlns="http://schemas.microsoft.com/office/spreadsheetml/2009/9/main" objectType="Spin" dx="19" max="30000" page="10" val="0"/>
</file>

<file path=xl/ctrlProps/ctrlProp22.xml><?xml version="1.0" encoding="utf-8"?>
<formControlPr xmlns="http://schemas.microsoft.com/office/spreadsheetml/2009/9/main" objectType="Spin" dx="19" max="30000" page="10" val="0"/>
</file>

<file path=xl/ctrlProps/ctrlProp23.xml><?xml version="1.0" encoding="utf-8"?>
<formControlPr xmlns="http://schemas.microsoft.com/office/spreadsheetml/2009/9/main" objectType="Spin" dx="19" max="30000" page="10" val="0"/>
</file>

<file path=xl/ctrlProps/ctrlProp24.xml><?xml version="1.0" encoding="utf-8"?>
<formControlPr xmlns="http://schemas.microsoft.com/office/spreadsheetml/2009/9/main" objectType="Spin" dx="19" max="30000" page="10" val="0"/>
</file>

<file path=xl/ctrlProps/ctrlProp25.xml><?xml version="1.0" encoding="utf-8"?>
<formControlPr xmlns="http://schemas.microsoft.com/office/spreadsheetml/2009/9/main" objectType="Spin" dx="19" max="30000" page="10" val="0"/>
</file>

<file path=xl/ctrlProps/ctrlProp26.xml><?xml version="1.0" encoding="utf-8"?>
<formControlPr xmlns="http://schemas.microsoft.com/office/spreadsheetml/2009/9/main" objectType="Spin" dx="19" max="30000" page="10" val="0"/>
</file>

<file path=xl/ctrlProps/ctrlProp27.xml><?xml version="1.0" encoding="utf-8"?>
<formControlPr xmlns="http://schemas.microsoft.com/office/spreadsheetml/2009/9/main" objectType="Spin" dx="19" max="30000" page="10" val="0"/>
</file>

<file path=xl/ctrlProps/ctrlProp28.xml><?xml version="1.0" encoding="utf-8"?>
<formControlPr xmlns="http://schemas.microsoft.com/office/spreadsheetml/2009/9/main" objectType="Spin" dx="19" max="30000" page="10" val="0"/>
</file>

<file path=xl/ctrlProps/ctrlProp29.xml><?xml version="1.0" encoding="utf-8"?>
<formControlPr xmlns="http://schemas.microsoft.com/office/spreadsheetml/2009/9/main" objectType="Spin" dx="19" max="30000" page="10" val="0"/>
</file>

<file path=xl/ctrlProps/ctrlProp3.xml><?xml version="1.0" encoding="utf-8"?>
<formControlPr xmlns="http://schemas.microsoft.com/office/spreadsheetml/2009/9/main" objectType="Spin" dx="19" max="30000" page="10" val="0"/>
</file>

<file path=xl/ctrlProps/ctrlProp30.xml><?xml version="1.0" encoding="utf-8"?>
<formControlPr xmlns="http://schemas.microsoft.com/office/spreadsheetml/2009/9/main" objectType="Spin" dx="19" max="30000" page="10" val="0"/>
</file>

<file path=xl/ctrlProps/ctrlProp31.xml><?xml version="1.0" encoding="utf-8"?>
<formControlPr xmlns="http://schemas.microsoft.com/office/spreadsheetml/2009/9/main" objectType="Spin" dx="19" max="30000" page="10" val="0"/>
</file>

<file path=xl/ctrlProps/ctrlProp32.xml><?xml version="1.0" encoding="utf-8"?>
<formControlPr xmlns="http://schemas.microsoft.com/office/spreadsheetml/2009/9/main" objectType="Spin" dx="19" max="30000" page="10" val="0"/>
</file>

<file path=xl/ctrlProps/ctrlProp4.xml><?xml version="1.0" encoding="utf-8"?>
<formControlPr xmlns="http://schemas.microsoft.com/office/spreadsheetml/2009/9/main" objectType="Spin" dx="19" max="30000" page="10" val="0"/>
</file>

<file path=xl/ctrlProps/ctrlProp5.xml><?xml version="1.0" encoding="utf-8"?>
<formControlPr xmlns="http://schemas.microsoft.com/office/spreadsheetml/2009/9/main" objectType="Spin" dx="19" max="30000" page="10" val="0"/>
</file>

<file path=xl/ctrlProps/ctrlProp6.xml><?xml version="1.0" encoding="utf-8"?>
<formControlPr xmlns="http://schemas.microsoft.com/office/spreadsheetml/2009/9/main" objectType="Spin" dx="19" max="30000" page="10" val="0"/>
</file>

<file path=xl/ctrlProps/ctrlProp7.xml><?xml version="1.0" encoding="utf-8"?>
<formControlPr xmlns="http://schemas.microsoft.com/office/spreadsheetml/2009/9/main" objectType="Spin" dx="19" max="30000" page="10" val="0"/>
</file>

<file path=xl/ctrlProps/ctrlProp8.xml><?xml version="1.0" encoding="utf-8"?>
<formControlPr xmlns="http://schemas.microsoft.com/office/spreadsheetml/2009/9/main" objectType="Spin" dx="19" max="30000" page="10" val="0"/>
</file>

<file path=xl/ctrlProps/ctrlProp9.xml><?xml version="1.0" encoding="utf-8"?>
<formControlPr xmlns="http://schemas.microsoft.com/office/spreadsheetml/2009/9/main" objectType="Spin" dx="19" max="30000" page="1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28" name="Spinne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9" name="Spinner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0" name="Spinne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2" name="Spinner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3" name="Spinner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4" name="Spinner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5" name="Spinner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6" name="Spinner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3" name="Spinner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4" name="Spinner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5" name="Spinner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6" name="Spinner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7" name="Spinne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8" name="Spinner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4" name="Spinner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55" name="Spinner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6" name="Spinne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K107"/>
  <sheetViews>
    <sheetView tabSelected="1" view="pageBreakPreview" topLeftCell="A76" zoomScaleNormal="100" zoomScaleSheetLayoutView="100" workbookViewId="0">
      <selection activeCell="I88" sqref="I88"/>
    </sheetView>
  </sheetViews>
  <sheetFormatPr defaultColWidth="8.85546875" defaultRowHeight="24.95" customHeight="1" x14ac:dyDescent="0.2"/>
  <cols>
    <col min="1" max="1" width="44" style="6" customWidth="1"/>
    <col min="2" max="2" width="17.28515625" style="2" customWidth="1"/>
    <col min="3" max="3" width="15" style="2" customWidth="1"/>
    <col min="4" max="4" width="11.28515625" style="2" customWidth="1"/>
    <col min="5" max="5" width="16" style="2" customWidth="1"/>
    <col min="6" max="6" width="16.140625" style="2" customWidth="1"/>
    <col min="7" max="7" width="11.5703125" style="2" customWidth="1"/>
    <col min="8" max="8" width="27.85546875" style="1" bestFit="1" customWidth="1"/>
    <col min="9" max="9" width="28" style="1" customWidth="1"/>
    <col min="10" max="10" width="32.85546875" style="1" customWidth="1"/>
    <col min="11" max="11" width="18.42578125" style="1" customWidth="1"/>
    <col min="12" max="16384" width="8.85546875" style="1"/>
  </cols>
  <sheetData>
    <row r="1" spans="1:11" ht="15" customHeight="1" x14ac:dyDescent="0.25">
      <c r="A1" s="94" t="s">
        <v>94</v>
      </c>
      <c r="B1" s="94"/>
      <c r="C1" s="94"/>
      <c r="D1" s="94"/>
      <c r="E1" s="94"/>
      <c r="F1" s="94"/>
      <c r="G1" s="94"/>
    </row>
    <row r="2" spans="1:11" ht="15.6" customHeight="1" thickBot="1" x14ac:dyDescent="0.25">
      <c r="A2" s="93" t="s">
        <v>0</v>
      </c>
      <c r="G2" s="49" t="s">
        <v>91</v>
      </c>
      <c r="H2" s="2"/>
    </row>
    <row r="3" spans="1:11" ht="15.75" customHeight="1" thickBot="1" x14ac:dyDescent="0.25">
      <c r="A3" s="99"/>
      <c r="B3" s="97" t="s">
        <v>1</v>
      </c>
      <c r="C3" s="101"/>
      <c r="D3" s="98"/>
      <c r="E3" s="97" t="s">
        <v>2</v>
      </c>
      <c r="F3" s="101"/>
      <c r="G3" s="98"/>
      <c r="H3" s="12"/>
    </row>
    <row r="4" spans="1:11" ht="38.25" customHeight="1" thickBot="1" x14ac:dyDescent="0.25">
      <c r="A4" s="100"/>
      <c r="B4" s="31" t="s">
        <v>93</v>
      </c>
      <c r="C4" s="50" t="s">
        <v>3</v>
      </c>
      <c r="D4" s="51" t="s">
        <v>4</v>
      </c>
      <c r="E4" s="31" t="s">
        <v>93</v>
      </c>
      <c r="F4" s="50" t="s">
        <v>3</v>
      </c>
      <c r="G4" s="40" t="s">
        <v>4</v>
      </c>
      <c r="H4" s="13"/>
    </row>
    <row r="5" spans="1:11" s="7" customFormat="1" ht="18.600000000000001" customHeight="1" thickBot="1" x14ac:dyDescent="0.25">
      <c r="A5" s="20" t="s">
        <v>5</v>
      </c>
      <c r="B5" s="52">
        <v>154791661.79409</v>
      </c>
      <c r="C5" s="41">
        <v>106325394.76092</v>
      </c>
      <c r="D5" s="53">
        <f>IF(B5=0,"",C5*100/B5)</f>
        <v>68.689355439802867</v>
      </c>
      <c r="E5" s="52">
        <v>119824962</v>
      </c>
      <c r="F5" s="41">
        <v>79296568.507660002</v>
      </c>
      <c r="G5" s="53">
        <f>IF(E5=0,"",F5/E5*100)</f>
        <v>66.177002841578201</v>
      </c>
      <c r="H5" s="4"/>
      <c r="I5" s="10"/>
      <c r="K5" s="14"/>
    </row>
    <row r="6" spans="1:11" ht="15" customHeight="1" x14ac:dyDescent="0.2">
      <c r="A6" s="21" t="s">
        <v>6</v>
      </c>
      <c r="B6" s="54">
        <v>43210254</v>
      </c>
      <c r="C6" s="42">
        <v>19966659.323150001</v>
      </c>
      <c r="D6" s="55">
        <f>IF(B6=0,"",C6*100/B6)</f>
        <v>46.208150785575107</v>
      </c>
      <c r="E6" s="54">
        <v>43210254</v>
      </c>
      <c r="F6" s="42">
        <v>19966659.323150001</v>
      </c>
      <c r="G6" s="56">
        <f t="shared" ref="G6:G51" si="0">IF(E6=0,"",F6/E6*100)</f>
        <v>46.208150785575114</v>
      </c>
      <c r="K6" s="14"/>
    </row>
    <row r="7" spans="1:11" ht="12.75" x14ac:dyDescent="0.2">
      <c r="A7" s="22" t="s">
        <v>7</v>
      </c>
      <c r="B7" s="47">
        <v>56574315.609290004</v>
      </c>
      <c r="C7" s="42">
        <v>41493456.003809996</v>
      </c>
      <c r="D7" s="57">
        <f t="shared" ref="D7:D47" si="1">IF(B7=0,"",C7*100/B7)</f>
        <v>73.343275224696498</v>
      </c>
      <c r="E7" s="47">
        <v>38279034</v>
      </c>
      <c r="F7" s="42">
        <v>27975671.10111</v>
      </c>
      <c r="G7" s="58">
        <f t="shared" si="0"/>
        <v>73.083534712788207</v>
      </c>
      <c r="K7" s="14"/>
    </row>
    <row r="8" spans="1:11" ht="25.5" x14ac:dyDescent="0.2">
      <c r="A8" s="22" t="s">
        <v>8</v>
      </c>
      <c r="B8" s="47">
        <v>16680037.87803</v>
      </c>
      <c r="C8" s="42">
        <v>12110226.940040002</v>
      </c>
      <c r="D8" s="57">
        <f t="shared" si="1"/>
        <v>72.603114145147757</v>
      </c>
      <c r="E8" s="47">
        <v>15759912</v>
      </c>
      <c r="F8" s="42">
        <v>11430006.36925</v>
      </c>
      <c r="G8" s="58">
        <f t="shared" si="0"/>
        <v>72.52582609122436</v>
      </c>
      <c r="K8" s="14"/>
    </row>
    <row r="9" spans="1:11" ht="25.5" x14ac:dyDescent="0.2">
      <c r="A9" s="22" t="s">
        <v>9</v>
      </c>
      <c r="B9" s="47">
        <v>8164588.1200000001</v>
      </c>
      <c r="C9" s="42">
        <v>6497352.8107799999</v>
      </c>
      <c r="D9" s="57">
        <f t="shared" si="1"/>
        <v>79.579676467255766</v>
      </c>
      <c r="E9" s="47">
        <v>0</v>
      </c>
      <c r="F9" s="42">
        <v>0</v>
      </c>
      <c r="G9" s="58" t="str">
        <f t="shared" si="0"/>
        <v/>
      </c>
      <c r="K9" s="14"/>
    </row>
    <row r="10" spans="1:11" ht="25.5" x14ac:dyDescent="0.2">
      <c r="A10" s="22" t="s">
        <v>10</v>
      </c>
      <c r="B10" s="47">
        <v>127</v>
      </c>
      <c r="C10" s="42">
        <v>1838.9494499999998</v>
      </c>
      <c r="D10" s="57"/>
      <c r="E10" s="47">
        <v>0</v>
      </c>
      <c r="F10" s="42">
        <v>0</v>
      </c>
      <c r="G10" s="58" t="str">
        <f t="shared" si="0"/>
        <v/>
      </c>
      <c r="K10" s="14"/>
    </row>
    <row r="11" spans="1:11" ht="17.45" customHeight="1" x14ac:dyDescent="0.2">
      <c r="A11" s="22" t="s">
        <v>11</v>
      </c>
      <c r="B11" s="47">
        <v>471041.08639000001</v>
      </c>
      <c r="C11" s="42">
        <v>742392.81232999999</v>
      </c>
      <c r="D11" s="57">
        <f>IF(B11=0,"",C11*100/B11)</f>
        <v>157.60680623841236</v>
      </c>
      <c r="E11" s="47">
        <v>0</v>
      </c>
      <c r="F11" s="42">
        <v>0</v>
      </c>
      <c r="G11" s="58" t="str">
        <f t="shared" si="0"/>
        <v/>
      </c>
      <c r="K11" s="14"/>
    </row>
    <row r="12" spans="1:11" ht="25.5" x14ac:dyDescent="0.2">
      <c r="A12" s="22" t="s">
        <v>12</v>
      </c>
      <c r="B12" s="47">
        <v>428925.71399999998</v>
      </c>
      <c r="C12" s="42">
        <v>322965.90033999999</v>
      </c>
      <c r="D12" s="57">
        <f t="shared" si="1"/>
        <v>75.296465051754865</v>
      </c>
      <c r="E12" s="47">
        <v>0</v>
      </c>
      <c r="F12" s="42">
        <v>0</v>
      </c>
      <c r="G12" s="58" t="str">
        <f t="shared" si="0"/>
        <v/>
      </c>
      <c r="K12" s="14"/>
    </row>
    <row r="13" spans="1:11" ht="12.75" x14ac:dyDescent="0.2">
      <c r="A13" s="22" t="s">
        <v>13</v>
      </c>
      <c r="B13" s="47">
        <v>549345.89928000001</v>
      </c>
      <c r="C13" s="42">
        <v>206525.07811999999</v>
      </c>
      <c r="D13" s="57">
        <f t="shared" si="1"/>
        <v>37.59472463354728</v>
      </c>
      <c r="E13" s="47">
        <v>0</v>
      </c>
      <c r="F13" s="42">
        <v>0</v>
      </c>
      <c r="G13" s="58" t="str">
        <f t="shared" si="0"/>
        <v/>
      </c>
      <c r="K13" s="14"/>
    </row>
    <row r="14" spans="1:11" ht="12.75" x14ac:dyDescent="0.2">
      <c r="A14" s="22" t="s">
        <v>14</v>
      </c>
      <c r="B14" s="47">
        <v>14824633</v>
      </c>
      <c r="C14" s="42">
        <v>11109664.159979999</v>
      </c>
      <c r="D14" s="57">
        <f t="shared" si="1"/>
        <v>74.940567904648972</v>
      </c>
      <c r="E14" s="47">
        <v>14824633</v>
      </c>
      <c r="F14" s="42">
        <v>11109664.159979999</v>
      </c>
      <c r="G14" s="58">
        <f t="shared" si="0"/>
        <v>74.940567904648972</v>
      </c>
      <c r="K14" s="14"/>
    </row>
    <row r="15" spans="1:11" ht="12.75" x14ac:dyDescent="0.2">
      <c r="A15" s="22" t="s">
        <v>15</v>
      </c>
      <c r="B15" s="47">
        <v>1573008</v>
      </c>
      <c r="C15" s="42">
        <v>749387.41940000001</v>
      </c>
      <c r="D15" s="57">
        <f t="shared" si="1"/>
        <v>47.640407385086405</v>
      </c>
      <c r="E15" s="47">
        <v>1573008</v>
      </c>
      <c r="F15" s="42">
        <v>749387.41940000001</v>
      </c>
      <c r="G15" s="58">
        <f t="shared" si="0"/>
        <v>47.640407385086405</v>
      </c>
      <c r="K15" s="14"/>
    </row>
    <row r="16" spans="1:11" ht="12.75" x14ac:dyDescent="0.2">
      <c r="A16" s="22" t="s">
        <v>16</v>
      </c>
      <c r="B16" s="47">
        <v>2415</v>
      </c>
      <c r="C16" s="42">
        <v>1673</v>
      </c>
      <c r="D16" s="57">
        <f t="shared" si="1"/>
        <v>69.275362318840578</v>
      </c>
      <c r="E16" s="47">
        <v>0</v>
      </c>
      <c r="F16" s="42">
        <v>0</v>
      </c>
      <c r="G16" s="58" t="str">
        <f t="shared" si="0"/>
        <v/>
      </c>
      <c r="K16" s="14"/>
    </row>
    <row r="17" spans="1:11" ht="12.75" x14ac:dyDescent="0.2">
      <c r="A17" s="22" t="s">
        <v>17</v>
      </c>
      <c r="B17" s="47">
        <v>1644824.1810099999</v>
      </c>
      <c r="C17" s="42">
        <v>1135260.2482</v>
      </c>
      <c r="D17" s="57">
        <f t="shared" si="1"/>
        <v>69.02015797839843</v>
      </c>
      <c r="E17" s="47">
        <v>0</v>
      </c>
      <c r="F17" s="42">
        <v>0</v>
      </c>
      <c r="G17" s="58" t="str">
        <f t="shared" si="0"/>
        <v/>
      </c>
      <c r="K17" s="14"/>
    </row>
    <row r="18" spans="1:11" ht="12.75" x14ac:dyDescent="0.2">
      <c r="A18" s="22" t="s">
        <v>18</v>
      </c>
      <c r="B18" s="47">
        <v>1724569</v>
      </c>
      <c r="C18" s="42">
        <v>1250144.3535999998</v>
      </c>
      <c r="D18" s="57">
        <f t="shared" si="1"/>
        <v>72.490248496870805</v>
      </c>
      <c r="E18" s="47">
        <v>1724569</v>
      </c>
      <c r="F18" s="42">
        <v>1250144.3535999998</v>
      </c>
      <c r="G18" s="58">
        <f t="shared" si="0"/>
        <v>72.490248496870805</v>
      </c>
      <c r="K18" s="14"/>
    </row>
    <row r="19" spans="1:11" ht="39.6" customHeight="1" x14ac:dyDescent="0.2">
      <c r="A19" s="22" t="s">
        <v>19</v>
      </c>
      <c r="B19" s="47">
        <v>2044.8</v>
      </c>
      <c r="C19" s="42">
        <v>1280.3770300000001</v>
      </c>
      <c r="D19" s="57">
        <f t="shared" si="1"/>
        <v>62.616247554773089</v>
      </c>
      <c r="E19" s="47">
        <v>0</v>
      </c>
      <c r="F19" s="42">
        <v>0</v>
      </c>
      <c r="G19" s="58" t="str">
        <f t="shared" si="0"/>
        <v/>
      </c>
      <c r="K19" s="14"/>
    </row>
    <row r="20" spans="1:11" ht="15" customHeight="1" x14ac:dyDescent="0.2">
      <c r="A20" s="22" t="s">
        <v>20</v>
      </c>
      <c r="B20" s="47">
        <v>995107.69400000002</v>
      </c>
      <c r="C20" s="42">
        <v>958321.15913000004</v>
      </c>
      <c r="D20" s="57">
        <f t="shared" si="1"/>
        <v>96.303260934288389</v>
      </c>
      <c r="E20" s="47">
        <v>242259</v>
      </c>
      <c r="F20" s="42">
        <v>203308.19919999997</v>
      </c>
      <c r="G20" s="58">
        <f t="shared" si="0"/>
        <v>83.921835391048418</v>
      </c>
      <c r="K20" s="14"/>
    </row>
    <row r="21" spans="1:11" ht="24.6" customHeight="1" x14ac:dyDescent="0.2">
      <c r="A21" s="22" t="s">
        <v>21</v>
      </c>
      <c r="B21" s="47">
        <v>0</v>
      </c>
      <c r="C21" s="42">
        <v>-0.30146000000000001</v>
      </c>
      <c r="D21" s="57" t="str">
        <f>IF(B21=0,"",C21*100/B21)</f>
        <v/>
      </c>
      <c r="E21" s="47">
        <v>0</v>
      </c>
      <c r="F21" s="42">
        <v>-0.31217</v>
      </c>
      <c r="G21" s="58" t="str">
        <f t="shared" si="0"/>
        <v/>
      </c>
      <c r="K21" s="14"/>
    </row>
    <row r="22" spans="1:11" ht="52.5" customHeight="1" x14ac:dyDescent="0.2">
      <c r="A22" s="22" t="s">
        <v>22</v>
      </c>
      <c r="B22" s="47">
        <v>21219</v>
      </c>
      <c r="C22" s="42">
        <v>134482.50321</v>
      </c>
      <c r="D22" s="57">
        <f>IF(B22=0,"",C22*100/B22)</f>
        <v>633.78341679626737</v>
      </c>
      <c r="E22" s="47">
        <v>21218</v>
      </c>
      <c r="F22" s="42">
        <v>134448.40321000002</v>
      </c>
      <c r="G22" s="58">
        <f t="shared" si="0"/>
        <v>633.65257427655774</v>
      </c>
      <c r="K22" s="14"/>
    </row>
    <row r="23" spans="1:11" ht="17.100000000000001" hidden="1" customHeight="1" x14ac:dyDescent="0.2">
      <c r="A23" s="22" t="s">
        <v>23</v>
      </c>
      <c r="B23" s="47">
        <v>0</v>
      </c>
      <c r="C23" s="42">
        <v>0</v>
      </c>
      <c r="D23" s="57" t="str">
        <f t="shared" ref="D23:D24" si="2">IF(B23=0,"",C23*100/B23)</f>
        <v/>
      </c>
      <c r="E23" s="47">
        <v>0</v>
      </c>
      <c r="F23" s="42">
        <v>0</v>
      </c>
      <c r="G23" s="58" t="str">
        <f t="shared" si="0"/>
        <v/>
      </c>
      <c r="K23" s="14"/>
    </row>
    <row r="24" spans="1:11" ht="30" customHeight="1" x14ac:dyDescent="0.2">
      <c r="A24" s="22" t="s">
        <v>24</v>
      </c>
      <c r="B24" s="47">
        <v>796</v>
      </c>
      <c r="C24" s="42">
        <v>0</v>
      </c>
      <c r="D24" s="57">
        <f t="shared" si="2"/>
        <v>0</v>
      </c>
      <c r="E24" s="47">
        <v>796</v>
      </c>
      <c r="F24" s="42">
        <v>279.17336</v>
      </c>
      <c r="G24" s="58">
        <f t="shared" si="0"/>
        <v>35.072030150753768</v>
      </c>
      <c r="K24" s="14"/>
    </row>
    <row r="25" spans="1:11" ht="42.6" customHeight="1" x14ac:dyDescent="0.2">
      <c r="A25" s="22" t="s">
        <v>25</v>
      </c>
      <c r="B25" s="47">
        <v>1693784.3219999999</v>
      </c>
      <c r="C25" s="42">
        <v>1219750.3360899999</v>
      </c>
      <c r="D25" s="57">
        <f t="shared" si="1"/>
        <v>72.013320719000006</v>
      </c>
      <c r="E25" s="47">
        <v>22409</v>
      </c>
      <c r="F25" s="42">
        <v>22836.912339999999</v>
      </c>
      <c r="G25" s="58">
        <f t="shared" si="0"/>
        <v>101.90955571422195</v>
      </c>
      <c r="K25" s="14"/>
    </row>
    <row r="26" spans="1:11" s="3" customFormat="1" ht="15.95" customHeight="1" x14ac:dyDescent="0.2">
      <c r="A26" s="23" t="s">
        <v>26</v>
      </c>
      <c r="B26" s="59">
        <v>1527140.1118900001</v>
      </c>
      <c r="C26" s="42">
        <v>1082030.8272800001</v>
      </c>
      <c r="D26" s="60">
        <f>IF(B26=0,"",C26*100/B26)</f>
        <v>70.853408855908498</v>
      </c>
      <c r="E26" s="59">
        <v>20307</v>
      </c>
      <c r="F26" s="42">
        <v>21462.561570000002</v>
      </c>
      <c r="G26" s="61">
        <f t="shared" si="0"/>
        <v>105.69045929974888</v>
      </c>
      <c r="H26" s="5"/>
      <c r="I26" s="5"/>
      <c r="J26" s="1"/>
      <c r="K26" s="14"/>
    </row>
    <row r="27" spans="1:11" ht="29.1" customHeight="1" x14ac:dyDescent="0.2">
      <c r="A27" s="22" t="s">
        <v>27</v>
      </c>
      <c r="B27" s="47">
        <v>1395.3004799999999</v>
      </c>
      <c r="C27" s="42">
        <v>1423.56411</v>
      </c>
      <c r="D27" s="57">
        <f t="shared" si="1"/>
        <v>102.02563035024542</v>
      </c>
      <c r="E27" s="47">
        <v>0</v>
      </c>
      <c r="F27" s="42">
        <v>0</v>
      </c>
      <c r="G27" s="58" t="str">
        <f t="shared" si="0"/>
        <v/>
      </c>
      <c r="K27" s="14"/>
    </row>
    <row r="28" spans="1:11" ht="41.1" customHeight="1" x14ac:dyDescent="0.2">
      <c r="A28" s="22" t="s">
        <v>28</v>
      </c>
      <c r="B28" s="47">
        <v>411869.98300999997</v>
      </c>
      <c r="C28" s="42">
        <v>320392.08051</v>
      </c>
      <c r="D28" s="57">
        <f t="shared" si="1"/>
        <v>77.789616560190325</v>
      </c>
      <c r="E28" s="47">
        <v>3515</v>
      </c>
      <c r="F28" s="42">
        <v>-19.454540000000001</v>
      </c>
      <c r="G28" s="58"/>
      <c r="K28" s="14"/>
    </row>
    <row r="29" spans="1:11" ht="29.25" customHeight="1" x14ac:dyDescent="0.2">
      <c r="A29" s="22" t="s">
        <v>29</v>
      </c>
      <c r="B29" s="47">
        <v>349724.83107999997</v>
      </c>
      <c r="C29" s="42">
        <v>260412.89509000001</v>
      </c>
      <c r="D29" s="57">
        <f t="shared" si="1"/>
        <v>74.462226283963872</v>
      </c>
      <c r="E29" s="47">
        <v>158386</v>
      </c>
      <c r="F29" s="42">
        <v>125346.32301000001</v>
      </c>
      <c r="G29" s="58">
        <f t="shared" si="0"/>
        <v>79.13977435505663</v>
      </c>
      <c r="K29" s="14"/>
    </row>
    <row r="30" spans="1:11" ht="26.45" customHeight="1" x14ac:dyDescent="0.2">
      <c r="A30" s="22" t="s">
        <v>30</v>
      </c>
      <c r="B30" s="47">
        <v>398046.00182</v>
      </c>
      <c r="C30" s="42">
        <v>458517.96670999995</v>
      </c>
      <c r="D30" s="57">
        <f t="shared" si="1"/>
        <v>115.19220507516765</v>
      </c>
      <c r="E30" s="47">
        <v>117934</v>
      </c>
      <c r="F30" s="42">
        <v>153492.90900000001</v>
      </c>
      <c r="G30" s="58">
        <f t="shared" si="0"/>
        <v>130.15153306086455</v>
      </c>
      <c r="K30" s="14"/>
    </row>
    <row r="31" spans="1:11" ht="25.5" customHeight="1" x14ac:dyDescent="0.2">
      <c r="A31" s="22" t="s">
        <v>31</v>
      </c>
      <c r="B31" s="47">
        <v>986931.59355999995</v>
      </c>
      <c r="C31" s="42">
        <v>978316.75827999995</v>
      </c>
      <c r="D31" s="57">
        <f t="shared" si="1"/>
        <v>99.12710917998632</v>
      </c>
      <c r="E31" s="47">
        <v>17667</v>
      </c>
      <c r="F31" s="42">
        <v>7588.7773899999993</v>
      </c>
      <c r="G31" s="58">
        <f t="shared" si="0"/>
        <v>42.954533254089547</v>
      </c>
      <c r="K31" s="14"/>
    </row>
    <row r="32" spans="1:11" ht="14.45" customHeight="1" x14ac:dyDescent="0.2">
      <c r="A32" s="22" t="s">
        <v>32</v>
      </c>
      <c r="B32" s="47">
        <v>232.25</v>
      </c>
      <c r="C32" s="42">
        <v>161.86949999999999</v>
      </c>
      <c r="D32" s="57">
        <f t="shared" si="1"/>
        <v>69.696232508073194</v>
      </c>
      <c r="E32" s="47">
        <v>229</v>
      </c>
      <c r="F32" s="42">
        <v>155.61949999999999</v>
      </c>
      <c r="G32" s="58">
        <f t="shared" si="0"/>
        <v>67.956113537117901</v>
      </c>
      <c r="K32" s="14"/>
    </row>
    <row r="33" spans="1:11" ht="12.75" x14ac:dyDescent="0.2">
      <c r="A33" s="22" t="s">
        <v>33</v>
      </c>
      <c r="B33" s="47">
        <v>99014.944700000007</v>
      </c>
      <c r="C33" s="42">
        <v>98146.39344</v>
      </c>
      <c r="D33" s="57">
        <f t="shared" si="1"/>
        <v>99.122807912854384</v>
      </c>
      <c r="E33" s="47">
        <v>0</v>
      </c>
      <c r="F33" s="42">
        <v>26015.07141</v>
      </c>
      <c r="G33" s="58" t="str">
        <f t="shared" si="0"/>
        <v/>
      </c>
      <c r="K33" s="14"/>
    </row>
    <row r="34" spans="1:11" ht="15.75" customHeight="1" thickBot="1" x14ac:dyDescent="0.25">
      <c r="A34" s="22" t="s">
        <v>34</v>
      </c>
      <c r="B34" s="47">
        <v>1937377.8004100001</v>
      </c>
      <c r="C34" s="42">
        <v>2756080.9682499999</v>
      </c>
      <c r="D34" s="57">
        <f t="shared" si="1"/>
        <v>142.25831263611778</v>
      </c>
      <c r="E34" s="47">
        <v>1826585</v>
      </c>
      <c r="F34" s="42">
        <v>2596474.16768</v>
      </c>
      <c r="G34" s="58">
        <f t="shared" si="0"/>
        <v>142.14910161202462</v>
      </c>
      <c r="K34" s="14"/>
    </row>
    <row r="35" spans="1:11" ht="13.5" hidden="1" thickBot="1" x14ac:dyDescent="0.25">
      <c r="A35" s="24"/>
      <c r="B35" s="62">
        <v>0</v>
      </c>
      <c r="C35" s="44"/>
      <c r="D35" s="63" t="str">
        <f t="shared" si="1"/>
        <v/>
      </c>
      <c r="E35" s="64">
        <v>0</v>
      </c>
      <c r="F35" s="44">
        <v>0</v>
      </c>
      <c r="G35" s="65" t="str">
        <f t="shared" si="0"/>
        <v/>
      </c>
      <c r="K35" s="14"/>
    </row>
    <row r="36" spans="1:11" s="7" customFormat="1" ht="22.5" customHeight="1" thickBot="1" x14ac:dyDescent="0.25">
      <c r="A36" s="20" t="s">
        <v>35</v>
      </c>
      <c r="B36" s="52">
        <v>154791661.79409</v>
      </c>
      <c r="C36" s="41">
        <v>106325394.76092</v>
      </c>
      <c r="D36" s="66">
        <f t="shared" si="1"/>
        <v>68.689355439802867</v>
      </c>
      <c r="E36" s="52">
        <v>119824962</v>
      </c>
      <c r="F36" s="41">
        <v>79296568.507660002</v>
      </c>
      <c r="G36" s="53">
        <f t="shared" si="0"/>
        <v>66.177002841578201</v>
      </c>
      <c r="K36" s="14"/>
    </row>
    <row r="37" spans="1:11" s="7" customFormat="1" ht="16.5" customHeight="1" thickBot="1" x14ac:dyDescent="0.25">
      <c r="A37" s="25" t="s">
        <v>36</v>
      </c>
      <c r="B37" s="52">
        <v>44757038.788659997</v>
      </c>
      <c r="C37" s="41">
        <v>32509687.238379996</v>
      </c>
      <c r="D37" s="67">
        <f t="shared" si="1"/>
        <v>72.635920780837978</v>
      </c>
      <c r="E37" s="52">
        <v>42374425.300000004</v>
      </c>
      <c r="F37" s="41">
        <v>32506194.407139998</v>
      </c>
      <c r="G37" s="53">
        <f t="shared" si="0"/>
        <v>76.711823645995253</v>
      </c>
      <c r="I37" s="11"/>
      <c r="K37" s="14"/>
    </row>
    <row r="38" spans="1:11" s="2" customFormat="1" ht="15" customHeight="1" x14ac:dyDescent="0.2">
      <c r="A38" s="26" t="s">
        <v>37</v>
      </c>
      <c r="B38" s="68">
        <v>38152907.989999995</v>
      </c>
      <c r="C38" s="45">
        <v>32031837.236469999</v>
      </c>
      <c r="D38" s="69">
        <f t="shared" si="1"/>
        <v>83.956476515147031</v>
      </c>
      <c r="E38" s="68">
        <v>37071269.899999999</v>
      </c>
      <c r="F38" s="45">
        <v>32031837.236469999</v>
      </c>
      <c r="G38" s="56">
        <f t="shared" si="0"/>
        <v>86.406096480849186</v>
      </c>
      <c r="J38" s="1"/>
      <c r="K38" s="14"/>
    </row>
    <row r="39" spans="1:11" s="2" customFormat="1" ht="14.45" customHeight="1" x14ac:dyDescent="0.2">
      <c r="A39" s="27" t="s">
        <v>38</v>
      </c>
      <c r="B39" s="47">
        <v>12975675</v>
      </c>
      <c r="C39" s="43">
        <v>9251187.0999999996</v>
      </c>
      <c r="D39" s="57">
        <f t="shared" si="1"/>
        <v>71.29638419581255</v>
      </c>
      <c r="E39" s="47">
        <v>12091681.699999999</v>
      </c>
      <c r="F39" s="43">
        <v>9251187.0999999996</v>
      </c>
      <c r="G39" s="58">
        <f t="shared" si="0"/>
        <v>76.508688613594586</v>
      </c>
      <c r="J39" s="1"/>
      <c r="K39" s="14"/>
    </row>
    <row r="40" spans="1:11" s="2" customFormat="1" ht="15" customHeight="1" x14ac:dyDescent="0.2">
      <c r="A40" s="27" t="s">
        <v>39</v>
      </c>
      <c r="B40" s="47">
        <v>18423255.390000001</v>
      </c>
      <c r="C40" s="43">
        <v>14274826.41532</v>
      </c>
      <c r="D40" s="57">
        <f t="shared" si="1"/>
        <v>77.482649581399528</v>
      </c>
      <c r="E40" s="47">
        <v>18236275.5</v>
      </c>
      <c r="F40" s="43">
        <v>14274826.41532</v>
      </c>
      <c r="G40" s="58">
        <f t="shared" si="0"/>
        <v>78.277093452114173</v>
      </c>
      <c r="J40" s="1"/>
      <c r="K40" s="14"/>
    </row>
    <row r="41" spans="1:11" s="2" customFormat="1" ht="13.5" customHeight="1" x14ac:dyDescent="0.2">
      <c r="A41" s="27" t="s">
        <v>40</v>
      </c>
      <c r="B41" s="47">
        <v>4197380.3</v>
      </c>
      <c r="C41" s="43">
        <v>3219500.8726900001</v>
      </c>
      <c r="D41" s="57">
        <f t="shared" si="1"/>
        <v>76.702625032332662</v>
      </c>
      <c r="E41" s="47">
        <v>4186750.4</v>
      </c>
      <c r="F41" s="43">
        <v>3219500.8726900001</v>
      </c>
      <c r="G41" s="58">
        <f t="shared" si="0"/>
        <v>76.897368247459895</v>
      </c>
      <c r="J41" s="1"/>
      <c r="K41" s="14"/>
    </row>
    <row r="42" spans="1:11" s="2" customFormat="1" ht="13.5" customHeight="1" x14ac:dyDescent="0.2">
      <c r="A42" s="27" t="s">
        <v>41</v>
      </c>
      <c r="B42" s="47">
        <v>2556597.2999999998</v>
      </c>
      <c r="C42" s="43">
        <v>5286322.84846</v>
      </c>
      <c r="D42" s="57">
        <f t="shared" si="1"/>
        <v>206.7718231752807</v>
      </c>
      <c r="E42" s="47">
        <v>2556562.2999999998</v>
      </c>
      <c r="F42" s="43">
        <v>5286322.84846</v>
      </c>
      <c r="G42" s="58">
        <f t="shared" si="0"/>
        <v>206.7746539350909</v>
      </c>
      <c r="J42" s="1"/>
      <c r="K42" s="14"/>
    </row>
    <row r="43" spans="1:11" s="2" customFormat="1" ht="2.25" hidden="1" customHeight="1" x14ac:dyDescent="0.2">
      <c r="A43" s="27" t="s">
        <v>42</v>
      </c>
      <c r="B43" s="47"/>
      <c r="C43" s="43">
        <v>138835081.99929997</v>
      </c>
      <c r="D43" s="57" t="str">
        <f t="shared" si="1"/>
        <v/>
      </c>
      <c r="E43" s="47"/>
      <c r="F43" s="43">
        <v>111802762.9148</v>
      </c>
      <c r="G43" s="58" t="str">
        <f t="shared" si="0"/>
        <v/>
      </c>
      <c r="J43" s="1"/>
      <c r="K43" s="14"/>
    </row>
    <row r="44" spans="1:11" s="2" customFormat="1" ht="12" customHeight="1" x14ac:dyDescent="0.2">
      <c r="A44" s="28" t="s">
        <v>43</v>
      </c>
      <c r="B44" s="47">
        <v>135776.6</v>
      </c>
      <c r="C44" s="43">
        <v>218829.30027000001</v>
      </c>
      <c r="D44" s="57">
        <f t="shared" si="1"/>
        <v>161.16864045056366</v>
      </c>
      <c r="E44" s="47">
        <v>135776.6</v>
      </c>
      <c r="F44" s="43">
        <v>218816.48561999999</v>
      </c>
      <c r="G44" s="58">
        <f t="shared" si="0"/>
        <v>161.15920241043005</v>
      </c>
      <c r="J44" s="1"/>
      <c r="K44" s="14"/>
    </row>
    <row r="45" spans="1:11" s="2" customFormat="1" ht="12.75" x14ac:dyDescent="0.2">
      <c r="A45" s="28" t="s">
        <v>44</v>
      </c>
      <c r="B45" s="47">
        <v>39740.524319999997</v>
      </c>
      <c r="C45" s="43">
        <v>167844.67288</v>
      </c>
      <c r="D45" s="57">
        <f t="shared" si="1"/>
        <v>422.35143031449564</v>
      </c>
      <c r="E45" s="47">
        <v>0</v>
      </c>
      <c r="F45" s="43">
        <v>125439.35191</v>
      </c>
      <c r="G45" s="58" t="str">
        <f t="shared" si="0"/>
        <v/>
      </c>
      <c r="J45" s="1"/>
      <c r="K45" s="14"/>
    </row>
    <row r="46" spans="1:11" s="2" customFormat="1" ht="13.5" customHeight="1" x14ac:dyDescent="0.2">
      <c r="A46" s="28" t="s">
        <v>45</v>
      </c>
      <c r="B46" s="47">
        <v>446020.07433999999</v>
      </c>
      <c r="C46" s="43">
        <v>162989.27796000001</v>
      </c>
      <c r="D46" s="57">
        <f t="shared" si="1"/>
        <v>36.543036364716102</v>
      </c>
      <c r="E46" s="47">
        <v>301961.09999999998</v>
      </c>
      <c r="F46" s="43">
        <v>76</v>
      </c>
      <c r="G46" s="58">
        <f t="shared" si="0"/>
        <v>2.5168804855989726E-2</v>
      </c>
      <c r="J46" s="1"/>
      <c r="K46" s="14"/>
    </row>
    <row r="47" spans="1:11" s="4" customFormat="1" ht="39" customHeight="1" x14ac:dyDescent="0.2">
      <c r="A47" s="29" t="s">
        <v>46</v>
      </c>
      <c r="B47" s="47">
        <v>0</v>
      </c>
      <c r="C47" s="43">
        <v>0</v>
      </c>
      <c r="D47" s="57" t="str">
        <f t="shared" si="1"/>
        <v/>
      </c>
      <c r="E47" s="47">
        <v>0</v>
      </c>
      <c r="F47" s="43">
        <v>0</v>
      </c>
      <c r="G47" s="58" t="str">
        <f t="shared" si="0"/>
        <v/>
      </c>
      <c r="J47" s="1"/>
      <c r="K47" s="14"/>
    </row>
    <row r="48" spans="1:11" s="2" customFormat="1" ht="15.75" customHeight="1" x14ac:dyDescent="0.2">
      <c r="A48" s="30" t="s">
        <v>47</v>
      </c>
      <c r="B48" s="47">
        <v>1650</v>
      </c>
      <c r="C48" s="43">
        <v>133387.42921999999</v>
      </c>
      <c r="D48" s="57">
        <f>IF(B48=0,"",C48*100/B48)</f>
        <v>8084.0866193939382</v>
      </c>
      <c r="E48" s="47">
        <v>0</v>
      </c>
      <c r="F48" s="43">
        <v>335226.01156000001</v>
      </c>
      <c r="G48" s="58" t="str">
        <f t="shared" si="0"/>
        <v/>
      </c>
      <c r="J48" s="1"/>
      <c r="K48" s="14"/>
    </row>
    <row r="49" spans="1:11" s="2" customFormat="1" ht="27.6" customHeight="1" x14ac:dyDescent="0.2">
      <c r="A49" s="30" t="s">
        <v>48</v>
      </c>
      <c r="B49" s="47">
        <v>0</v>
      </c>
      <c r="C49" s="43">
        <v>-205200.67841999998</v>
      </c>
      <c r="D49" s="57" t="str">
        <f>IF(B49=0,"",C49*100/B49)</f>
        <v/>
      </c>
      <c r="E49" s="47">
        <v>0</v>
      </c>
      <c r="F49" s="43">
        <v>-205200.67841999998</v>
      </c>
      <c r="G49" s="58" t="str">
        <f t="shared" si="0"/>
        <v/>
      </c>
      <c r="J49" s="1"/>
      <c r="K49" s="14"/>
    </row>
    <row r="50" spans="1:11" s="2" customFormat="1" ht="29.1" customHeight="1" thickBot="1" x14ac:dyDescent="0.25">
      <c r="A50" s="24" t="s">
        <v>49</v>
      </c>
      <c r="B50" s="70">
        <v>5980943.5999999996</v>
      </c>
      <c r="C50" s="44">
        <v>0</v>
      </c>
      <c r="D50" s="63">
        <f>IF(B50=0,"",C50*100/B50)</f>
        <v>0</v>
      </c>
      <c r="E50" s="87">
        <v>4865417.7</v>
      </c>
      <c r="F50" s="88">
        <v>0</v>
      </c>
      <c r="G50" s="89">
        <f t="shared" si="0"/>
        <v>0</v>
      </c>
      <c r="H50" s="16"/>
      <c r="I50" s="17"/>
      <c r="J50" s="1"/>
      <c r="K50" s="14"/>
    </row>
    <row r="51" spans="1:11" s="4" customFormat="1" ht="21.75" customHeight="1" thickBot="1" x14ac:dyDescent="0.25">
      <c r="A51" s="20" t="s">
        <v>50</v>
      </c>
      <c r="B51" s="71">
        <v>199548700.58274999</v>
      </c>
      <c r="C51" s="19">
        <v>138835081.9993</v>
      </c>
      <c r="D51" s="72">
        <f>IF(B51=0,"",C51*100/B51)</f>
        <v>69.574535736817325</v>
      </c>
      <c r="E51" s="71">
        <v>162199387.30000001</v>
      </c>
      <c r="F51" s="19">
        <v>111802762.9148</v>
      </c>
      <c r="G51" s="53">
        <f t="shared" si="0"/>
        <v>68.929214083905478</v>
      </c>
      <c r="H51" s="86"/>
      <c r="I51" s="91"/>
      <c r="J51" s="7"/>
      <c r="K51" s="14"/>
    </row>
    <row r="52" spans="1:11" s="4" customFormat="1" ht="17.45" customHeight="1" thickBot="1" x14ac:dyDescent="0.25">
      <c r="A52" s="93" t="s">
        <v>89</v>
      </c>
      <c r="K52" s="39"/>
    </row>
    <row r="53" spans="1:11" ht="26.25" customHeight="1" thickBot="1" x14ac:dyDescent="0.25">
      <c r="A53" s="95"/>
      <c r="B53" s="97" t="s">
        <v>1</v>
      </c>
      <c r="C53" s="101"/>
      <c r="D53" s="98"/>
      <c r="E53" s="97" t="s">
        <v>2</v>
      </c>
      <c r="F53" s="101"/>
      <c r="G53" s="98"/>
      <c r="H53" s="12"/>
      <c r="I53" s="2"/>
      <c r="K53" s="14"/>
    </row>
    <row r="54" spans="1:11" ht="42" customHeight="1" thickBot="1" x14ac:dyDescent="0.25">
      <c r="A54" s="96"/>
      <c r="B54" s="37" t="str">
        <f>B4</f>
        <v>Бюджет принятый на 2025 год</v>
      </c>
      <c r="C54" s="73" t="s">
        <v>3</v>
      </c>
      <c r="D54" s="74" t="s">
        <v>4</v>
      </c>
      <c r="E54" s="37" t="str">
        <f>E4</f>
        <v>Бюджет принятый на 2025 год</v>
      </c>
      <c r="F54" s="73" t="s">
        <v>3</v>
      </c>
      <c r="G54" s="38" t="s">
        <v>4</v>
      </c>
      <c r="H54" s="13"/>
      <c r="I54" s="2"/>
      <c r="K54" s="14"/>
    </row>
    <row r="55" spans="1:11" s="7" customFormat="1" ht="24" customHeight="1" x14ac:dyDescent="0.2">
      <c r="A55" s="32" t="s">
        <v>51</v>
      </c>
      <c r="B55" s="68">
        <v>13640824.360889999</v>
      </c>
      <c r="C55" s="45">
        <v>9327460.8495199997</v>
      </c>
      <c r="D55" s="69">
        <f t="shared" ref="D55:D93" si="3">IF(B55=0,"",C55*100/B55)</f>
        <v>68.379011434697688</v>
      </c>
      <c r="E55" s="68">
        <v>4302939.8907700004</v>
      </c>
      <c r="F55" s="45">
        <v>2789262.3076900002</v>
      </c>
      <c r="G55" s="75">
        <f t="shared" ref="G55:G93" si="4">IF(E55=0,"",F55/E55*100)</f>
        <v>64.822246614996729</v>
      </c>
      <c r="H55" s="15"/>
      <c r="I55" s="4"/>
      <c r="K55" s="14"/>
    </row>
    <row r="56" spans="1:11" ht="25.5" customHeight="1" x14ac:dyDescent="0.2">
      <c r="A56" s="33" t="s">
        <v>52</v>
      </c>
      <c r="B56" s="47">
        <v>4750768.9070599992</v>
      </c>
      <c r="C56" s="43">
        <v>3427251.5913599995</v>
      </c>
      <c r="D56" s="76">
        <f t="shared" si="3"/>
        <v>72.140987246650681</v>
      </c>
      <c r="E56" s="47">
        <v>576317.30000000005</v>
      </c>
      <c r="F56" s="43">
        <v>417042.80183000007</v>
      </c>
      <c r="G56" s="58">
        <f t="shared" si="4"/>
        <v>72.363401520308344</v>
      </c>
      <c r="K56" s="14"/>
    </row>
    <row r="57" spans="1:11" ht="12.75" x14ac:dyDescent="0.2">
      <c r="A57" s="33" t="s">
        <v>53</v>
      </c>
      <c r="B57" s="47">
        <v>764297.4</v>
      </c>
      <c r="C57" s="43">
        <v>514045.21124999999</v>
      </c>
      <c r="D57" s="76">
        <f t="shared" si="3"/>
        <v>67.257223595160724</v>
      </c>
      <c r="E57" s="47">
        <v>764297.4</v>
      </c>
      <c r="F57" s="43">
        <v>514045.21124999999</v>
      </c>
      <c r="G57" s="58">
        <f t="shared" si="4"/>
        <v>67.257223595160724</v>
      </c>
      <c r="H57" s="9"/>
      <c r="K57" s="14"/>
    </row>
    <row r="58" spans="1:11" ht="39.75" customHeight="1" x14ac:dyDescent="0.2">
      <c r="A58" s="33" t="s">
        <v>54</v>
      </c>
      <c r="B58" s="47">
        <v>1224198.2171800002</v>
      </c>
      <c r="C58" s="43">
        <v>870882.39454000001</v>
      </c>
      <c r="D58" s="76">
        <f t="shared" si="3"/>
        <v>71.139002027475556</v>
      </c>
      <c r="E58" s="47">
        <v>340457.6</v>
      </c>
      <c r="F58" s="43">
        <v>245798.65584999998</v>
      </c>
      <c r="G58" s="58">
        <f t="shared" si="4"/>
        <v>72.196554240528044</v>
      </c>
      <c r="H58" s="9"/>
      <c r="K58" s="14"/>
    </row>
    <row r="59" spans="1:11" ht="12" customHeight="1" x14ac:dyDescent="0.2">
      <c r="A59" s="33" t="s">
        <v>55</v>
      </c>
      <c r="B59" s="47">
        <v>780218.71808999998</v>
      </c>
      <c r="C59" s="43">
        <v>725488.25155999989</v>
      </c>
      <c r="D59" s="76">
        <f t="shared" si="3"/>
        <v>92.985240515123508</v>
      </c>
      <c r="E59" s="47">
        <v>479070.4</v>
      </c>
      <c r="F59" s="43">
        <v>432302.35141</v>
      </c>
      <c r="G59" s="58">
        <f t="shared" si="4"/>
        <v>90.23775032020346</v>
      </c>
      <c r="H59" s="9"/>
      <c r="K59" s="14"/>
    </row>
    <row r="60" spans="1:11" ht="12.75" x14ac:dyDescent="0.2">
      <c r="A60" s="33" t="s">
        <v>56</v>
      </c>
      <c r="B60" s="47">
        <v>400990.78206</v>
      </c>
      <c r="C60" s="43">
        <v>0</v>
      </c>
      <c r="D60" s="76">
        <f>IF(B60=0,"",C60*100/B60)</f>
        <v>0</v>
      </c>
      <c r="E60" s="47">
        <v>276987.27600000001</v>
      </c>
      <c r="F60" s="43">
        <v>0</v>
      </c>
      <c r="G60" s="58">
        <f t="shared" si="4"/>
        <v>0</v>
      </c>
      <c r="H60" s="9"/>
      <c r="K60" s="14"/>
    </row>
    <row r="61" spans="1:11" ht="24" x14ac:dyDescent="0.2">
      <c r="A61" s="33" t="s">
        <v>57</v>
      </c>
      <c r="B61" s="47">
        <v>15100</v>
      </c>
      <c r="C61" s="43">
        <v>10020.083000000001</v>
      </c>
      <c r="D61" s="76">
        <f t="shared" si="3"/>
        <v>66.358165562913911</v>
      </c>
      <c r="E61" s="47">
        <v>15100</v>
      </c>
      <c r="F61" s="43">
        <v>10020.083000000001</v>
      </c>
      <c r="G61" s="58">
        <f t="shared" si="4"/>
        <v>66.358165562913911</v>
      </c>
      <c r="H61" s="9"/>
      <c r="K61" s="14"/>
    </row>
    <row r="62" spans="1:11" ht="15.6" customHeight="1" x14ac:dyDescent="0.2">
      <c r="A62" s="33" t="s">
        <v>58</v>
      </c>
      <c r="B62" s="47">
        <v>5705250.3365000002</v>
      </c>
      <c r="C62" s="43">
        <v>3779773.3178099999</v>
      </c>
      <c r="D62" s="76">
        <f t="shared" si="3"/>
        <v>66.250788219203329</v>
      </c>
      <c r="E62" s="47">
        <v>1850709.9147699999</v>
      </c>
      <c r="F62" s="43">
        <v>1170053.20435</v>
      </c>
      <c r="G62" s="58">
        <f t="shared" si="4"/>
        <v>63.221858542612843</v>
      </c>
      <c r="H62" s="9"/>
      <c r="K62" s="14"/>
    </row>
    <row r="63" spans="1:11" s="7" customFormat="1" ht="12.75" x14ac:dyDescent="0.2">
      <c r="A63" s="34" t="s">
        <v>59</v>
      </c>
      <c r="B63" s="48">
        <v>127004.08498</v>
      </c>
      <c r="C63" s="46">
        <v>88868.319879999995</v>
      </c>
      <c r="D63" s="77">
        <f t="shared" si="3"/>
        <v>69.972804334596447</v>
      </c>
      <c r="E63" s="48">
        <v>118584.5</v>
      </c>
      <c r="F63" s="46">
        <v>82578.578730000008</v>
      </c>
      <c r="G63" s="78">
        <f t="shared" si="4"/>
        <v>69.636907631267164</v>
      </c>
      <c r="H63" s="8"/>
      <c r="K63" s="14"/>
    </row>
    <row r="64" spans="1:11" s="7" customFormat="1" ht="27.95" customHeight="1" x14ac:dyDescent="0.2">
      <c r="A64" s="34" t="s">
        <v>92</v>
      </c>
      <c r="B64" s="48">
        <v>1799205.0743499999</v>
      </c>
      <c r="C64" s="46">
        <v>1246115.8784</v>
      </c>
      <c r="D64" s="77">
        <f t="shared" si="3"/>
        <v>69.259246550879439</v>
      </c>
      <c r="E64" s="48">
        <v>1005771.1</v>
      </c>
      <c r="F64" s="46">
        <v>722698.77853999997</v>
      </c>
      <c r="G64" s="78">
        <f t="shared" si="4"/>
        <v>71.85519434193327</v>
      </c>
      <c r="H64" s="8"/>
      <c r="K64" s="14"/>
    </row>
    <row r="65" spans="1:11" s="7" customFormat="1" ht="14.1" customHeight="1" x14ac:dyDescent="0.2">
      <c r="A65" s="34" t="s">
        <v>60</v>
      </c>
      <c r="B65" s="48">
        <v>44693247.495470002</v>
      </c>
      <c r="C65" s="46">
        <v>28017180.922279999</v>
      </c>
      <c r="D65" s="77">
        <f t="shared" si="3"/>
        <v>62.687726876682547</v>
      </c>
      <c r="E65" s="48">
        <v>36906368.740000002</v>
      </c>
      <c r="F65" s="46">
        <v>23630980.820069999</v>
      </c>
      <c r="G65" s="78">
        <f t="shared" si="4"/>
        <v>64.029547275557832</v>
      </c>
      <c r="H65" s="8"/>
      <c r="K65" s="14"/>
    </row>
    <row r="66" spans="1:11" ht="12.75" x14ac:dyDescent="0.2">
      <c r="A66" s="33" t="s">
        <v>61</v>
      </c>
      <c r="B66" s="47">
        <v>1252489.7</v>
      </c>
      <c r="C66" s="43">
        <v>504917.68439999997</v>
      </c>
      <c r="D66" s="76">
        <f t="shared" si="3"/>
        <v>40.313120690733022</v>
      </c>
      <c r="E66" s="47">
        <v>1252489.7</v>
      </c>
      <c r="F66" s="43">
        <v>504917.68439999997</v>
      </c>
      <c r="G66" s="58">
        <f t="shared" si="4"/>
        <v>40.313120690733022</v>
      </c>
      <c r="H66" s="9"/>
      <c r="K66" s="14"/>
    </row>
    <row r="67" spans="1:11" ht="12.75" x14ac:dyDescent="0.2">
      <c r="A67" s="33" t="s">
        <v>62</v>
      </c>
      <c r="B67" s="47">
        <v>173036.79999999999</v>
      </c>
      <c r="C67" s="43">
        <v>59499.21198</v>
      </c>
      <c r="D67" s="76">
        <f t="shared" si="3"/>
        <v>34.385293752542815</v>
      </c>
      <c r="E67" s="47">
        <v>173036.79999999999</v>
      </c>
      <c r="F67" s="43">
        <v>59499.21198</v>
      </c>
      <c r="G67" s="58">
        <f t="shared" si="4"/>
        <v>34.385293752542815</v>
      </c>
      <c r="H67" s="9"/>
      <c r="K67" s="14"/>
    </row>
    <row r="68" spans="1:11" ht="12.75" x14ac:dyDescent="0.2">
      <c r="A68" s="33" t="s">
        <v>63</v>
      </c>
      <c r="B68" s="47">
        <v>10954.9</v>
      </c>
      <c r="C68" s="43">
        <v>9846.6589299999996</v>
      </c>
      <c r="D68" s="76">
        <f t="shared" si="3"/>
        <v>89.883603958046166</v>
      </c>
      <c r="E68" s="47">
        <v>10954.9</v>
      </c>
      <c r="F68" s="43">
        <v>9846.6589299999996</v>
      </c>
      <c r="G68" s="58">
        <f t="shared" si="4"/>
        <v>89.883603958046166</v>
      </c>
      <c r="H68" s="9"/>
      <c r="K68" s="14"/>
    </row>
    <row r="69" spans="1:11" ht="12.75" x14ac:dyDescent="0.2">
      <c r="A69" s="33" t="s">
        <v>64</v>
      </c>
      <c r="B69" s="47">
        <v>4983292.7939399993</v>
      </c>
      <c r="C69" s="43">
        <v>3556303.6803200003</v>
      </c>
      <c r="D69" s="76">
        <f t="shared" si="3"/>
        <v>71.364534001387426</v>
      </c>
      <c r="E69" s="47">
        <v>4982510.4400000004</v>
      </c>
      <c r="F69" s="43">
        <v>3533526.74627</v>
      </c>
      <c r="G69" s="58">
        <f t="shared" si="4"/>
        <v>70.918601954198806</v>
      </c>
      <c r="H69" s="9"/>
      <c r="K69" s="14"/>
    </row>
    <row r="70" spans="1:11" ht="12.75" x14ac:dyDescent="0.2">
      <c r="A70" s="33" t="s">
        <v>65</v>
      </c>
      <c r="B70" s="47">
        <v>229075.61488000001</v>
      </c>
      <c r="C70" s="43">
        <v>109959.18193000001</v>
      </c>
      <c r="D70" s="76">
        <f t="shared" si="3"/>
        <v>48.001260189829246</v>
      </c>
      <c r="E70" s="47">
        <v>116287</v>
      </c>
      <c r="F70" s="43">
        <v>71152.288209999999</v>
      </c>
      <c r="G70" s="58">
        <f t="shared" si="4"/>
        <v>61.186794921186369</v>
      </c>
      <c r="H70" s="9"/>
      <c r="K70" s="14"/>
    </row>
    <row r="71" spans="1:11" ht="12.75" x14ac:dyDescent="0.2">
      <c r="A71" s="33" t="s">
        <v>66</v>
      </c>
      <c r="B71" s="47">
        <v>472051.7</v>
      </c>
      <c r="C71" s="43">
        <v>339590.78707000002</v>
      </c>
      <c r="D71" s="76">
        <f t="shared" si="3"/>
        <v>71.939320856168933</v>
      </c>
      <c r="E71" s="47">
        <v>471216.2</v>
      </c>
      <c r="F71" s="43">
        <v>339173.30742000003</v>
      </c>
      <c r="G71" s="58">
        <f t="shared" si="4"/>
        <v>71.978278212845822</v>
      </c>
      <c r="H71" s="9"/>
      <c r="K71" s="14"/>
    </row>
    <row r="72" spans="1:11" ht="12.75" x14ac:dyDescent="0.2">
      <c r="A72" s="33" t="s">
        <v>67</v>
      </c>
      <c r="B72" s="47">
        <v>2043734.35488</v>
      </c>
      <c r="C72" s="43">
        <v>1419631.42753</v>
      </c>
      <c r="D72" s="76">
        <f t="shared" si="3"/>
        <v>69.462619940807087</v>
      </c>
      <c r="E72" s="47">
        <v>1124075.8999999999</v>
      </c>
      <c r="F72" s="43">
        <v>803805.01162999996</v>
      </c>
      <c r="G72" s="58">
        <f t="shared" si="4"/>
        <v>71.508072687084564</v>
      </c>
      <c r="H72" s="9"/>
      <c r="K72" s="14"/>
    </row>
    <row r="73" spans="1:11" ht="12.75" x14ac:dyDescent="0.2">
      <c r="A73" s="33" t="s">
        <v>68</v>
      </c>
      <c r="B73" s="47">
        <v>30666305.055849999</v>
      </c>
      <c r="C73" s="43">
        <v>19139570.635419998</v>
      </c>
      <c r="D73" s="76">
        <f t="shared" si="3"/>
        <v>62.412379321743146</v>
      </c>
      <c r="E73" s="47">
        <v>25020292.899999999</v>
      </c>
      <c r="F73" s="43">
        <v>16159355.783290001</v>
      </c>
      <c r="G73" s="58">
        <f t="shared" si="4"/>
        <v>64.584998456552839</v>
      </c>
      <c r="H73" s="9"/>
      <c r="K73" s="14"/>
    </row>
    <row r="74" spans="1:11" ht="12.75" x14ac:dyDescent="0.2">
      <c r="A74" s="33" t="s">
        <v>69</v>
      </c>
      <c r="B74" s="47">
        <v>1344064.7</v>
      </c>
      <c r="C74" s="43">
        <v>735325.9533099999</v>
      </c>
      <c r="D74" s="76">
        <f t="shared" si="3"/>
        <v>54.709118787957145</v>
      </c>
      <c r="E74" s="47">
        <v>1339041.7</v>
      </c>
      <c r="F74" s="43">
        <v>731751.82825000002</v>
      </c>
      <c r="G74" s="58">
        <f t="shared" si="4"/>
        <v>54.647426458040862</v>
      </c>
      <c r="H74" s="9"/>
      <c r="K74" s="14"/>
    </row>
    <row r="75" spans="1:11" ht="27.95" hidden="1" customHeight="1" x14ac:dyDescent="0.2">
      <c r="A75" s="33" t="s">
        <v>70</v>
      </c>
      <c r="B75" s="47">
        <v>0</v>
      </c>
      <c r="C75" s="43">
        <v>0</v>
      </c>
      <c r="D75" s="76" t="str">
        <f t="shared" si="3"/>
        <v/>
      </c>
      <c r="E75" s="47">
        <v>0</v>
      </c>
      <c r="F75" s="43">
        <v>0</v>
      </c>
      <c r="G75" s="58" t="str">
        <f t="shared" si="4"/>
        <v/>
      </c>
      <c r="H75" s="9"/>
      <c r="K75" s="14"/>
    </row>
    <row r="76" spans="1:11" ht="24" x14ac:dyDescent="0.2">
      <c r="A76" s="33" t="s">
        <v>71</v>
      </c>
      <c r="B76" s="47">
        <v>3518241.8759200005</v>
      </c>
      <c r="C76" s="43">
        <v>2142535.7013900001</v>
      </c>
      <c r="D76" s="76">
        <f t="shared" si="3"/>
        <v>60.897908016336679</v>
      </c>
      <c r="E76" s="47">
        <v>2416463.2000000058</v>
      </c>
      <c r="F76" s="43">
        <v>1417952.2996899972</v>
      </c>
      <c r="G76" s="58">
        <f t="shared" si="4"/>
        <v>58.67882861572209</v>
      </c>
      <c r="H76" s="9"/>
      <c r="K76" s="14"/>
    </row>
    <row r="77" spans="1:11" s="7" customFormat="1" ht="12.75" x14ac:dyDescent="0.2">
      <c r="A77" s="34" t="s">
        <v>72</v>
      </c>
      <c r="B77" s="48">
        <v>10965767.89397</v>
      </c>
      <c r="C77" s="46">
        <v>5717142.6557</v>
      </c>
      <c r="D77" s="77">
        <f t="shared" si="3"/>
        <v>52.136272725996854</v>
      </c>
      <c r="E77" s="48">
        <v>4791610.5603900002</v>
      </c>
      <c r="F77" s="46">
        <v>2423806.9261599998</v>
      </c>
      <c r="G77" s="78">
        <f t="shared" si="4"/>
        <v>50.58438901935137</v>
      </c>
      <c r="H77" s="8"/>
      <c r="K77" s="14"/>
    </row>
    <row r="78" spans="1:11" s="7" customFormat="1" ht="12.75" x14ac:dyDescent="0.2">
      <c r="A78" s="34" t="s">
        <v>73</v>
      </c>
      <c r="B78" s="48">
        <v>652727.64045000006</v>
      </c>
      <c r="C78" s="46">
        <v>332386.8382</v>
      </c>
      <c r="D78" s="77">
        <f t="shared" si="3"/>
        <v>50.9227459665792</v>
      </c>
      <c r="E78" s="48">
        <v>600783.9</v>
      </c>
      <c r="F78" s="46">
        <v>324251.77844000002</v>
      </c>
      <c r="G78" s="78">
        <f t="shared" si="4"/>
        <v>53.971449374725253</v>
      </c>
      <c r="H78" s="8"/>
      <c r="K78" s="14"/>
    </row>
    <row r="79" spans="1:11" s="7" customFormat="1" ht="12.75" x14ac:dyDescent="0.2">
      <c r="A79" s="34" t="s">
        <v>74</v>
      </c>
      <c r="B79" s="48">
        <v>66471858.30951</v>
      </c>
      <c r="C79" s="46">
        <v>45083144.99611</v>
      </c>
      <c r="D79" s="77">
        <f t="shared" si="3"/>
        <v>67.822904523281608</v>
      </c>
      <c r="E79" s="48">
        <v>43522916.204839997</v>
      </c>
      <c r="F79" s="46">
        <v>30087051.366639998</v>
      </c>
      <c r="G79" s="78">
        <f t="shared" si="4"/>
        <v>69.129217410514755</v>
      </c>
      <c r="H79" s="8"/>
      <c r="K79" s="14"/>
    </row>
    <row r="80" spans="1:11" s="7" customFormat="1" ht="12.75" x14ac:dyDescent="0.2">
      <c r="A80" s="34" t="s">
        <v>75</v>
      </c>
      <c r="B80" s="48">
        <v>8105047.8400799995</v>
      </c>
      <c r="C80" s="46">
        <v>5585935.3818399999</v>
      </c>
      <c r="D80" s="77">
        <f t="shared" si="3"/>
        <v>68.919215432846414</v>
      </c>
      <c r="E80" s="48">
        <v>2702011.8560000001</v>
      </c>
      <c r="F80" s="46">
        <v>1885420.8607300001</v>
      </c>
      <c r="G80" s="78">
        <f t="shared" si="4"/>
        <v>69.778408134786503</v>
      </c>
      <c r="H80" s="8"/>
      <c r="K80" s="14"/>
    </row>
    <row r="81" spans="1:11" ht="12.75" x14ac:dyDescent="0.2">
      <c r="A81" s="33" t="s">
        <v>76</v>
      </c>
      <c r="B81" s="47">
        <v>7008069.7681999998</v>
      </c>
      <c r="C81" s="43">
        <v>4818073.0320899999</v>
      </c>
      <c r="D81" s="76">
        <f t="shared" si="3"/>
        <v>68.750357679836668</v>
      </c>
      <c r="E81" s="47">
        <v>2439121.7560000001</v>
      </c>
      <c r="F81" s="43">
        <v>1702250.91927</v>
      </c>
      <c r="G81" s="58">
        <f t="shared" si="4"/>
        <v>69.789501695953874</v>
      </c>
      <c r="H81" s="9"/>
      <c r="K81" s="14"/>
    </row>
    <row r="82" spans="1:11" ht="12.75" x14ac:dyDescent="0.2">
      <c r="A82" s="33" t="s">
        <v>77</v>
      </c>
      <c r="B82" s="47">
        <v>42108.6</v>
      </c>
      <c r="C82" s="43">
        <v>34072.364780000004</v>
      </c>
      <c r="D82" s="76">
        <f t="shared" si="3"/>
        <v>80.915453802786132</v>
      </c>
      <c r="E82" s="47">
        <v>39200</v>
      </c>
      <c r="F82" s="43">
        <v>31783.82285</v>
      </c>
      <c r="G82" s="58">
        <f t="shared" si="4"/>
        <v>81.081180739795926</v>
      </c>
      <c r="H82" s="9"/>
      <c r="K82" s="14"/>
    </row>
    <row r="83" spans="1:11" ht="24.6" customHeight="1" x14ac:dyDescent="0.2">
      <c r="A83" s="33" t="s">
        <v>78</v>
      </c>
      <c r="B83" s="47">
        <v>1054869.4718799996</v>
      </c>
      <c r="C83" s="43">
        <v>733789.98497000011</v>
      </c>
      <c r="D83" s="76">
        <f t="shared" si="3"/>
        <v>69.562159540197115</v>
      </c>
      <c r="E83" s="47">
        <v>223690.10000000009</v>
      </c>
      <c r="F83" s="43">
        <v>151386.11861000012</v>
      </c>
      <c r="G83" s="58">
        <f t="shared" si="4"/>
        <v>67.676718196290338</v>
      </c>
      <c r="H83" s="9"/>
      <c r="K83" s="14"/>
    </row>
    <row r="84" spans="1:11" s="7" customFormat="1" ht="12.75" x14ac:dyDescent="0.2">
      <c r="A84" s="34" t="s">
        <v>79</v>
      </c>
      <c r="B84" s="48">
        <v>13208973.86798</v>
      </c>
      <c r="C84" s="46">
        <v>10309499.28059</v>
      </c>
      <c r="D84" s="77">
        <f t="shared" si="3"/>
        <v>78.049206423076939</v>
      </c>
      <c r="E84" s="48">
        <v>13176560.764</v>
      </c>
      <c r="F84" s="46">
        <v>10297400.13823</v>
      </c>
      <c r="G84" s="78">
        <f t="shared" si="4"/>
        <v>78.149376932740864</v>
      </c>
      <c r="H84" s="8"/>
      <c r="K84" s="14"/>
    </row>
    <row r="85" spans="1:11" s="7" customFormat="1" ht="12.75" x14ac:dyDescent="0.2">
      <c r="A85" s="34" t="s">
        <v>80</v>
      </c>
      <c r="B85" s="48">
        <v>56434840.014040001</v>
      </c>
      <c r="C85" s="46">
        <v>46940379.082879998</v>
      </c>
      <c r="D85" s="77">
        <f t="shared" si="3"/>
        <v>83.176241965427835</v>
      </c>
      <c r="E85" s="48">
        <v>55853967.483999997</v>
      </c>
      <c r="F85" s="46">
        <v>46506919.666050002</v>
      </c>
      <c r="G85" s="78">
        <f t="shared" si="4"/>
        <v>83.265203460027152</v>
      </c>
      <c r="H85" s="8"/>
      <c r="K85" s="14"/>
    </row>
    <row r="86" spans="1:11" s="7" customFormat="1" ht="12.75" x14ac:dyDescent="0.2">
      <c r="A86" s="34" t="s">
        <v>81</v>
      </c>
      <c r="B86" s="48">
        <v>4306468.3511399999</v>
      </c>
      <c r="C86" s="46">
        <v>2947426.8773400001</v>
      </c>
      <c r="D86" s="77">
        <f t="shared" si="3"/>
        <v>68.441856226802713</v>
      </c>
      <c r="E86" s="48">
        <v>2206190.2000000002</v>
      </c>
      <c r="F86" s="46">
        <v>1479175.4007600001</v>
      </c>
      <c r="G86" s="78">
        <f t="shared" si="4"/>
        <v>67.046594657160568</v>
      </c>
      <c r="H86" s="8"/>
      <c r="K86" s="14"/>
    </row>
    <row r="87" spans="1:11" s="7" customFormat="1" ht="12.75" x14ac:dyDescent="0.2">
      <c r="A87" s="34" t="s">
        <v>82</v>
      </c>
      <c r="B87" s="48">
        <v>40315.396999999997</v>
      </c>
      <c r="C87" s="46">
        <v>26633.566760000002</v>
      </c>
      <c r="D87" s="77">
        <f t="shared" si="3"/>
        <v>66.06301498159624</v>
      </c>
      <c r="E87" s="48">
        <v>0</v>
      </c>
      <c r="F87" s="46">
        <v>0</v>
      </c>
      <c r="G87" s="78" t="str">
        <f t="shared" si="4"/>
        <v/>
      </c>
      <c r="H87" s="8"/>
      <c r="K87" s="14"/>
    </row>
    <row r="88" spans="1:11" s="7" customFormat="1" ht="27" customHeight="1" x14ac:dyDescent="0.2">
      <c r="A88" s="34" t="s">
        <v>90</v>
      </c>
      <c r="B88" s="48">
        <v>895849.93192</v>
      </c>
      <c r="C88" s="46">
        <v>107193.56105</v>
      </c>
      <c r="D88" s="77">
        <f t="shared" si="3"/>
        <v>11.965571155456923</v>
      </c>
      <c r="E88" s="48">
        <v>884573</v>
      </c>
      <c r="F88" s="46">
        <v>107193.56105</v>
      </c>
      <c r="G88" s="78">
        <f t="shared" si="4"/>
        <v>12.118113603964851</v>
      </c>
      <c r="H88" s="8"/>
      <c r="K88" s="14"/>
    </row>
    <row r="89" spans="1:11" s="7" customFormat="1" ht="12.75" x14ac:dyDescent="0.2">
      <c r="A89" s="34" t="s">
        <v>83</v>
      </c>
      <c r="B89" s="48">
        <v>412322.65306000004</v>
      </c>
      <c r="C89" s="46">
        <v>0</v>
      </c>
      <c r="D89" s="79">
        <f>IF(B89=0,"",C89*100/B89)</f>
        <v>0</v>
      </c>
      <c r="E89" s="48">
        <v>14035738.699999999</v>
      </c>
      <c r="F89" s="46">
        <v>7194721.2991500003</v>
      </c>
      <c r="G89" s="78">
        <f t="shared" si="4"/>
        <v>51.260011695358799</v>
      </c>
      <c r="H89" s="8"/>
      <c r="K89" s="14"/>
    </row>
    <row r="90" spans="1:11" ht="23.1" customHeight="1" x14ac:dyDescent="0.2">
      <c r="A90" s="33" t="s">
        <v>84</v>
      </c>
      <c r="B90" s="47">
        <v>0</v>
      </c>
      <c r="C90" s="43">
        <v>0</v>
      </c>
      <c r="D90" s="79" t="str">
        <f t="shared" ref="D90:D92" si="5">IF(B90=0,"",C90*100/B90)</f>
        <v/>
      </c>
      <c r="E90" s="47">
        <v>8941533</v>
      </c>
      <c r="F90" s="43">
        <v>4567078.6508200001</v>
      </c>
      <c r="G90" s="58">
        <f t="shared" si="4"/>
        <v>51.077132420357898</v>
      </c>
      <c r="H90" s="9"/>
      <c r="K90" s="14"/>
    </row>
    <row r="91" spans="1:11" ht="18" customHeight="1" x14ac:dyDescent="0.2">
      <c r="A91" s="33" t="s">
        <v>85</v>
      </c>
      <c r="B91" s="47">
        <v>411308.43548000004</v>
      </c>
      <c r="C91" s="43">
        <v>0</v>
      </c>
      <c r="D91" s="79">
        <f t="shared" si="5"/>
        <v>0</v>
      </c>
      <c r="E91" s="47">
        <v>2505299</v>
      </c>
      <c r="F91" s="43">
        <v>674080.73201000004</v>
      </c>
      <c r="G91" s="58">
        <f t="shared" si="4"/>
        <v>26.906198901208999</v>
      </c>
      <c r="H91" s="9"/>
      <c r="K91" s="14"/>
    </row>
    <row r="92" spans="1:11" ht="26.45" customHeight="1" thickBot="1" x14ac:dyDescent="0.25">
      <c r="A92" s="35" t="s">
        <v>86</v>
      </c>
      <c r="B92" s="62">
        <v>1014.21758</v>
      </c>
      <c r="C92" s="43">
        <v>0</v>
      </c>
      <c r="D92" s="80">
        <f t="shared" si="5"/>
        <v>0</v>
      </c>
      <c r="E92" s="62">
        <v>2588906.7000000002</v>
      </c>
      <c r="F92" s="43">
        <v>1953561.9163199998</v>
      </c>
      <c r="G92" s="65">
        <f t="shared" si="4"/>
        <v>75.458954017925777</v>
      </c>
      <c r="H92" s="9"/>
      <c r="K92" s="14"/>
    </row>
    <row r="93" spans="1:11" s="7" customFormat="1" ht="26.25" customHeight="1" thickBot="1" x14ac:dyDescent="0.25">
      <c r="A93" s="36" t="s">
        <v>87</v>
      </c>
      <c r="B93" s="52">
        <v>221754452.91483998</v>
      </c>
      <c r="C93" s="41">
        <v>155729368.21054998</v>
      </c>
      <c r="D93" s="81">
        <f t="shared" si="3"/>
        <v>70.226038829693536</v>
      </c>
      <c r="E93" s="52">
        <v>180108016.89999998</v>
      </c>
      <c r="F93" s="41">
        <v>127531461.48223999</v>
      </c>
      <c r="G93" s="53">
        <f t="shared" si="4"/>
        <v>70.808320294286702</v>
      </c>
      <c r="H93" s="8"/>
      <c r="I93" s="10"/>
      <c r="K93" s="14"/>
    </row>
    <row r="94" spans="1:11" s="7" customFormat="1" ht="17.25" customHeight="1" thickBot="1" x14ac:dyDescent="0.25">
      <c r="A94" s="20" t="s">
        <v>88</v>
      </c>
      <c r="B94" s="41">
        <f t="shared" ref="B94:C94" si="6">B51-B93</f>
        <v>-22205752.33208999</v>
      </c>
      <c r="C94" s="41">
        <f t="shared" si="6"/>
        <v>-16894286.211249977</v>
      </c>
      <c r="D94" s="82"/>
      <c r="E94" s="41">
        <f>E51-E93</f>
        <v>-17908629.599999964</v>
      </c>
      <c r="F94" s="41">
        <f>F51-F93</f>
        <v>-15728698.567439988</v>
      </c>
      <c r="G94" s="53"/>
      <c r="H94" s="8"/>
      <c r="I94" s="14"/>
      <c r="K94" s="14"/>
    </row>
    <row r="95" spans="1:11" ht="12" customHeight="1" x14ac:dyDescent="0.2">
      <c r="A95" s="18"/>
      <c r="B95" s="83"/>
      <c r="C95" s="83"/>
      <c r="D95" s="83"/>
      <c r="E95" s="83"/>
      <c r="F95" s="83"/>
      <c r="G95" s="83"/>
      <c r="H95" s="9"/>
    </row>
    <row r="96" spans="1:11" ht="60.75" customHeight="1" x14ac:dyDescent="0.2">
      <c r="A96" s="102" t="s">
        <v>95</v>
      </c>
      <c r="B96" s="103"/>
      <c r="C96" s="103"/>
      <c r="D96" s="103"/>
      <c r="E96" s="103"/>
      <c r="F96" s="103"/>
      <c r="G96" s="103"/>
    </row>
    <row r="97" spans="2:9" ht="13.5" thickBot="1" x14ac:dyDescent="0.25">
      <c r="B97" s="84"/>
      <c r="C97" s="84"/>
      <c r="E97" s="84"/>
      <c r="I97" s="85"/>
    </row>
    <row r="98" spans="2:9" ht="14.45" customHeight="1" thickBot="1" x14ac:dyDescent="0.25">
      <c r="B98" s="92">
        <f>-17529008666.28/1000</f>
        <v>-17529008.666279998</v>
      </c>
      <c r="C98" s="92">
        <f>-16894286211.25/1000</f>
        <v>-16894286.21125</v>
      </c>
      <c r="E98" s="92">
        <f>-13231885900/1000</f>
        <v>-13231885.9</v>
      </c>
      <c r="F98" s="92">
        <f>-15728698567.44/1000</f>
        <v>-15728698.567440001</v>
      </c>
    </row>
    <row r="99" spans="2:9" ht="12.75" x14ac:dyDescent="0.2">
      <c r="B99" s="84"/>
      <c r="C99" s="84"/>
      <c r="D99" s="84"/>
      <c r="E99" s="84"/>
      <c r="F99" s="84"/>
    </row>
    <row r="100" spans="2:9" ht="12.75" x14ac:dyDescent="0.2">
      <c r="B100" s="90"/>
      <c r="C100" s="90"/>
      <c r="D100" s="90"/>
      <c r="E100" s="90"/>
      <c r="F100" s="90"/>
    </row>
    <row r="101" spans="2:9" ht="12.75" x14ac:dyDescent="0.2"/>
    <row r="102" spans="2:9" ht="12.75" x14ac:dyDescent="0.2">
      <c r="B102" s="91">
        <f>B94-B98</f>
        <v>-4676743.6658099927</v>
      </c>
      <c r="C102" s="91">
        <f t="shared" ref="C102:F102" si="7">C94-C98</f>
        <v>0</v>
      </c>
      <c r="D102" s="91">
        <f t="shared" si="7"/>
        <v>0</v>
      </c>
      <c r="E102" s="91">
        <f t="shared" si="7"/>
        <v>-4676743.6999999639</v>
      </c>
      <c r="F102" s="91">
        <f t="shared" si="7"/>
        <v>0</v>
      </c>
    </row>
    <row r="104" spans="2:9" ht="24.95" customHeight="1" x14ac:dyDescent="0.2">
      <c r="B104" s="84"/>
      <c r="C104" s="84"/>
      <c r="D104" s="84"/>
      <c r="E104" s="84"/>
      <c r="F104" s="84"/>
    </row>
    <row r="105" spans="2:9" ht="24.95" customHeight="1" x14ac:dyDescent="0.2">
      <c r="B105" s="91"/>
      <c r="E105" s="91"/>
      <c r="F105" s="91"/>
    </row>
    <row r="107" spans="2:9" ht="24.95" customHeight="1" x14ac:dyDescent="0.2">
      <c r="B107" s="84"/>
      <c r="C107" s="84"/>
      <c r="D107" s="84"/>
      <c r="E107" s="84"/>
      <c r="F107" s="84"/>
    </row>
  </sheetData>
  <mergeCells count="8">
    <mergeCell ref="A96:G96"/>
    <mergeCell ref="E3:G3"/>
    <mergeCell ref="E53:G53"/>
    <mergeCell ref="A1:G1"/>
    <mergeCell ref="A53:A54"/>
    <mergeCell ref="A3:A4"/>
    <mergeCell ref="B3:D3"/>
    <mergeCell ref="B53:D53"/>
  </mergeCells>
  <pageMargins left="0.15748031496062992" right="0.15748031496062992" top="0.27559055118110237" bottom="0.19685039370078741" header="0.31496062992125984" footer="0.19685039370078741"/>
  <pageSetup paperSize="9" scale="75" fitToHeight="0" orientation="portrait" r:id="rId1"/>
  <rowBreaks count="1" manualBreakCount="1">
    <brk id="5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pinner 2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pinner 3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pinner 4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Spinner 5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Spinner 6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Spinner 7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Spinner 8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Spinner 9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Spinner 10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Spinner 11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Spinner 12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Spinner 13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Spinner 14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Spinner 15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Spinner 16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Spinner 17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Spinner 18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Spinner 19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Spinner 20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Spinner 21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Spinner 22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Spinner 23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Spinner 24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Spinner 25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Spinner 26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Spinner 27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Spinner 28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Spinner 29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Spinner 30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Spinner 31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Spinner 32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01.10.2025  </vt:lpstr>
      <vt:lpstr>'на 01.10.2025 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Мотина Елена Ивановна</cp:lastModifiedBy>
  <cp:lastPrinted>2025-10-16T10:11:54Z</cp:lastPrinted>
  <dcterms:created xsi:type="dcterms:W3CDTF">2017-02-17T04:56:41Z</dcterms:created>
  <dcterms:modified xsi:type="dcterms:W3CDTF">2025-10-16T10:32:15Z</dcterms:modified>
</cp:coreProperties>
</file>