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"/>
    </mc:Choice>
  </mc:AlternateContent>
  <bookViews>
    <workbookView xWindow="13560" yWindow="30" windowWidth="15240" windowHeight="11025" tabRatio="574"/>
  </bookViews>
  <sheets>
    <sheet name="на 01.01.2024  " sheetId="1" r:id="rId1"/>
  </sheets>
  <definedNames>
    <definedName name="_xlnm.Print_Area" localSheetId="0">'на 01.01.2024  '!$B$1:$J$91</definedName>
  </definedNames>
  <calcPr calcId="152511"/>
</workbook>
</file>

<file path=xl/calcChain.xml><?xml version="1.0" encoding="utf-8"?>
<calcChain xmlns="http://schemas.openxmlformats.org/spreadsheetml/2006/main">
  <c r="G89" i="1" l="1"/>
  <c r="G88" i="1"/>
  <c r="G87" i="1"/>
  <c r="G84" i="1"/>
  <c r="J49" i="1"/>
  <c r="J50" i="1"/>
  <c r="G50" i="1"/>
  <c r="G49" i="1"/>
  <c r="G48" i="1"/>
  <c r="G47" i="1"/>
  <c r="G11" i="1"/>
  <c r="G35" i="1" l="1"/>
  <c r="J35" i="1"/>
  <c r="C5" i="1" l="1"/>
  <c r="C36" i="1" s="1"/>
  <c r="D5" i="1"/>
  <c r="D36" i="1" s="1"/>
  <c r="C38" i="1"/>
  <c r="C37" i="1" s="1"/>
  <c r="D38" i="1"/>
  <c r="D37" i="1" s="1"/>
  <c r="D51" i="1" l="1"/>
  <c r="C51" i="1"/>
  <c r="J24" i="1" l="1"/>
  <c r="J23" i="1"/>
  <c r="J21" i="1"/>
  <c r="J22" i="1" l="1"/>
  <c r="I91" i="1" l="1"/>
  <c r="J43" i="1" l="1"/>
  <c r="J84" i="1"/>
  <c r="J60" i="1"/>
  <c r="G60" i="1"/>
  <c r="J48" i="1"/>
  <c r="J31" i="1"/>
  <c r="J9" i="1"/>
  <c r="J10" i="1"/>
  <c r="J11" i="1"/>
  <c r="J12" i="1"/>
  <c r="J13" i="1"/>
  <c r="J17" i="1"/>
  <c r="J19" i="1"/>
  <c r="G22" i="1"/>
  <c r="G23" i="1"/>
  <c r="G21" i="1"/>
  <c r="G6" i="1"/>
  <c r="J45" i="1" l="1"/>
  <c r="J47" i="1"/>
  <c r="J46" i="1"/>
  <c r="J33" i="1"/>
  <c r="J62" i="1"/>
  <c r="J58" i="1"/>
  <c r="J70" i="1"/>
  <c r="J57" i="1"/>
  <c r="J61" i="1"/>
  <c r="J59" i="1"/>
  <c r="J25" i="1"/>
  <c r="G24" i="1"/>
  <c r="J20" i="1"/>
  <c r="J18" i="1"/>
  <c r="J16" i="1"/>
  <c r="J14" i="1"/>
  <c r="J8" i="1"/>
  <c r="J34" i="1"/>
  <c r="J42" i="1"/>
  <c r="J32" i="1"/>
  <c r="J30" i="1"/>
  <c r="J28" i="1"/>
  <c r="J15" i="1"/>
  <c r="J7" i="1"/>
  <c r="J44" i="1"/>
  <c r="J41" i="1"/>
  <c r="J27" i="1"/>
  <c r="J29" i="1"/>
  <c r="J26" i="1"/>
  <c r="C90" i="1" l="1"/>
  <c r="D90" i="1"/>
  <c r="G75" i="1"/>
  <c r="J75" i="1"/>
  <c r="G58" i="1"/>
  <c r="G81" i="1" l="1"/>
  <c r="J89" i="1"/>
  <c r="J74" i="1"/>
  <c r="J72" i="1"/>
  <c r="G44" i="1"/>
  <c r="G43" i="1"/>
  <c r="G16" i="1"/>
  <c r="J85" i="1"/>
  <c r="J68" i="1"/>
  <c r="G85" i="1"/>
  <c r="G83" i="1"/>
  <c r="G78" i="1"/>
  <c r="G72" i="1"/>
  <c r="G64" i="1"/>
  <c r="G62" i="1"/>
  <c r="G61" i="1"/>
  <c r="G57" i="1"/>
  <c r="J55" i="1"/>
  <c r="G86" i="1"/>
  <c r="G34" i="1"/>
  <c r="G32" i="1"/>
  <c r="G30" i="1"/>
  <c r="G27" i="1"/>
  <c r="G25" i="1"/>
  <c r="G20" i="1"/>
  <c r="G19" i="1"/>
  <c r="G18" i="1"/>
  <c r="G17" i="1"/>
  <c r="G14" i="1"/>
  <c r="D91" i="1"/>
  <c r="J81" i="1"/>
  <c r="J78" i="1"/>
  <c r="J73" i="1"/>
  <c r="J71" i="1"/>
  <c r="J69" i="1"/>
  <c r="J67" i="1"/>
  <c r="J66" i="1"/>
  <c r="J65" i="1"/>
  <c r="J64" i="1"/>
  <c r="G45" i="1"/>
  <c r="G41" i="1"/>
  <c r="G39" i="1"/>
  <c r="G82" i="1"/>
  <c r="G79" i="1"/>
  <c r="G77" i="1"/>
  <c r="G68" i="1"/>
  <c r="G65" i="1"/>
  <c r="J83" i="1"/>
  <c r="J80" i="1"/>
  <c r="J56" i="1"/>
  <c r="G80" i="1"/>
  <c r="G42" i="1"/>
  <c r="G63" i="1"/>
  <c r="G59" i="1"/>
  <c r="G12" i="1"/>
  <c r="G74" i="1"/>
  <c r="G73" i="1"/>
  <c r="G71" i="1"/>
  <c r="G70" i="1"/>
  <c r="G69" i="1"/>
  <c r="G67" i="1"/>
  <c r="G66" i="1"/>
  <c r="G56" i="1"/>
  <c r="J40" i="1"/>
  <c r="J39" i="1"/>
  <c r="G5" i="1"/>
  <c r="C91" i="1"/>
  <c r="G26" i="1"/>
  <c r="G46" i="1"/>
  <c r="G40" i="1"/>
  <c r="G33" i="1"/>
  <c r="G29" i="1"/>
  <c r="G7" i="1"/>
  <c r="G15" i="1"/>
  <c r="G31" i="1"/>
  <c r="G28" i="1"/>
  <c r="J6" i="1"/>
  <c r="J63" i="1"/>
  <c r="G55" i="1"/>
  <c r="J88" i="1"/>
  <c r="J82" i="1"/>
  <c r="J79" i="1"/>
  <c r="J77" i="1"/>
  <c r="J5" i="1"/>
  <c r="G9" i="1"/>
  <c r="G8" i="1"/>
  <c r="G13" i="1"/>
  <c r="J87" i="1"/>
  <c r="J36" i="1" l="1"/>
  <c r="J38" i="1"/>
  <c r="J90" i="1"/>
  <c r="G76" i="1"/>
  <c r="G90" i="1"/>
  <c r="F91" i="1"/>
  <c r="J86" i="1"/>
  <c r="J76" i="1"/>
  <c r="G36" i="1"/>
  <c r="G38" i="1"/>
  <c r="G37" i="1"/>
  <c r="E91" i="1" l="1"/>
  <c r="G51" i="1"/>
  <c r="H91" i="1"/>
  <c r="J37" i="1"/>
  <c r="J51" i="1" l="1"/>
</calcChain>
</file>

<file path=xl/sharedStrings.xml><?xml version="1.0" encoding="utf-8"?>
<sst xmlns="http://schemas.openxmlformats.org/spreadsheetml/2006/main" count="190" uniqueCount="165">
  <si>
    <t xml:space="preserve">                        I. Доходы</t>
  </si>
  <si>
    <t>Консолидированный бюджет</t>
  </si>
  <si>
    <t>Областной бюджет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</si>
  <si>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</si>
  <si>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</si>
  <si>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</si>
  <si>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</si>
  <si>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</si>
  <si>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</si>
  <si>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</si>
  <si>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</si>
  <si>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</si>
  <si>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</si>
  <si>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</si>
  <si>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</si>
  <si>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</si>
  <si>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</si>
  <si>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</si>
  <si>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</si>
  <si>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</si>
  <si>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</si>
  <si>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</si>
  <si>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</si>
  <si>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</si>
  <si>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</si>
  <si>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</si>
  <si>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</si>
  <si>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</si>
  <si>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</si>
  <si>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</si>
  <si>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</si>
  <si>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</si>
  <si>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</si>
  <si>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</si>
  <si>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</si>
  <si>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</si>
  <si>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</si>
  <si>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</si>
  <si>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</si>
  <si>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</si>
  <si>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</si>
  <si>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</si>
  <si>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</si>
  <si>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</si>
  <si>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</si>
  <si>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</si>
  <si>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</si>
  <si>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</si>
  <si>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</si>
  <si>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</si>
  <si>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</si>
  <si>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</si>
  <si>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</si>
  <si>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</si>
  <si>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</si>
  <si>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</si>
  <si>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</si>
  <si>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</si>
  <si>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</si>
  <si>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</si>
  <si>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</si>
  <si>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</si>
  <si>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</si>
  <si>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</si>
  <si>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</si>
  <si>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</si>
  <si>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</si>
  <si>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</si>
  <si>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</si>
  <si>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</si>
  <si>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</si>
  <si>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</si>
  <si>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</si>
  <si>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</si>
  <si>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</si>
  <si>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</si>
  <si>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</si>
  <si>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</si>
  <si>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</si>
  <si>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</si>
  <si>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</si>
  <si>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</si>
  <si>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</si>
  <si>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</si>
  <si>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</si>
  <si>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</si>
  <si>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>2015 год - факт</t>
  </si>
  <si>
    <t>формула</t>
  </si>
  <si>
    <t>формула из 2-х</t>
  </si>
  <si>
    <t/>
  </si>
  <si>
    <t xml:space="preserve">                        II. Расходы</t>
  </si>
  <si>
    <t>000 0100 00 0 00 00000 000</t>
  </si>
  <si>
    <t>000 1 08 00 000 00 0000 000</t>
  </si>
  <si>
    <t>000 1 09 00 000 00 0000 000</t>
  </si>
  <si>
    <t>000 1 12 00 000 00 0000 000</t>
  </si>
  <si>
    <t>000 1 13 00 000 00 0000 000</t>
  </si>
  <si>
    <t>000 1 14 00 000 00 0000 000</t>
  </si>
  <si>
    <t>000 1 15 00 000 00 0000 000</t>
  </si>
  <si>
    <t>000 1 17 00 000 00 0000 000</t>
  </si>
  <si>
    <t>000 1 16 00 000 00 0000 000</t>
  </si>
  <si>
    <t>000 2 03 00 000 00 0000 000</t>
  </si>
  <si>
    <t>000 2 04 00 000 00 0000 000</t>
  </si>
  <si>
    <t>000 2 07 00 000 00 0000 000</t>
  </si>
  <si>
    <t>000 2 18 00 000 00 0000 000</t>
  </si>
  <si>
    <t>000 2 19 00 000 00 0000 000</t>
  </si>
  <si>
    <t>000 0105 00 0 00 00000 000</t>
  </si>
  <si>
    <t>000 0106 00 0 00 00000 000</t>
  </si>
  <si>
    <t>000 0107 00 0 00 00000 000</t>
  </si>
  <si>
    <t>000 0111 00 0 00 00000 000</t>
  </si>
  <si>
    <t>000 0112 00 0 00 00000 000</t>
  </si>
  <si>
    <t>000 0113 00 0 00 00000 000</t>
  </si>
  <si>
    <t>000 0200 00 0 00 00000 000</t>
  </si>
  <si>
    <t>000 0300 00 0 00 00000 000</t>
  </si>
  <si>
    <t>000 0400 00 0 00 00000 000</t>
  </si>
  <si>
    <t>000 0401 00 0 00 00000 000</t>
  </si>
  <si>
    <t>000 0402 00 0 00 00000 000</t>
  </si>
  <si>
    <t>000 0404 00 0 00 00000 000</t>
  </si>
  <si>
    <t>000 0405 00 0 00 00000 000</t>
  </si>
  <si>
    <t>000 0406 00 0 00 00000 000</t>
  </si>
  <si>
    <t>000 0407 00 0 00 00000 000</t>
  </si>
  <si>
    <t>000 0408 00 0 00 00000 000</t>
  </si>
  <si>
    <t>000 0409 00 0 00 00000 000</t>
  </si>
  <si>
    <t>000 0410 00 0 00 00000 000</t>
  </si>
  <si>
    <t>000 0500 00 0 00 00000 000</t>
  </si>
  <si>
    <t>000 0600 00 0 00 00000 000</t>
  </si>
  <si>
    <t>000 0700 00 0 00 00000 000</t>
  </si>
  <si>
    <t>000 0800 00 0 00 00000 000</t>
  </si>
  <si>
    <t>000 0900 00 0 00 00000 000</t>
  </si>
  <si>
    <t>000 1000 00 0 00 00000 000</t>
  </si>
  <si>
    <t>000 1100 00 0 00 00000 000</t>
  </si>
  <si>
    <t>000 1200 00 0 00 00000 000</t>
  </si>
  <si>
    <t>000 1300 00 0 00 00000 000</t>
  </si>
  <si>
    <t>000 1401 00 0 00 00000 000</t>
  </si>
  <si>
    <t>000 1402 00 0 00 00000 000</t>
  </si>
  <si>
    <t>000 1403 00 0 00 00000 000</t>
  </si>
  <si>
    <t>000 1 11 02 000 00 0000 100</t>
  </si>
  <si>
    <t>000 1 01 01 000 00 0000 110</t>
  </si>
  <si>
    <t>000 1 01 02 000 01 0000 110</t>
  </si>
  <si>
    <t>000 1 03 02 000 01 0000 110</t>
  </si>
  <si>
    <t>000 1 05 01 000 00 0000 110</t>
  </si>
  <si>
    <t>000 1 05 02 000 02 0000 110</t>
  </si>
  <si>
    <t>000 1 05 03 000 01 0000 110</t>
  </si>
  <si>
    <t>000 1 05 04 000 02 0000 110</t>
  </si>
  <si>
    <t>000 1 06 01 000 00 0000 110</t>
  </si>
  <si>
    <t>000 1 06 02 000 02 0000 110</t>
  </si>
  <si>
    <t>000 1 06 04 000 02 0000 110</t>
  </si>
  <si>
    <t>000 1 06 05 000 02 0000 110</t>
  </si>
  <si>
    <t>000 1 06 06 000 00 0000 110</t>
  </si>
  <si>
    <t>000 1 07 01 000 01 0000 110</t>
  </si>
  <si>
    <t>000 1 07 04 000 01 0000 110</t>
  </si>
  <si>
    <t>000 1 11 01 000 00 0000 120</t>
  </si>
  <si>
    <t>000 1 11 03 000 00 0000 120</t>
  </si>
  <si>
    <t>000 1 11 05 000 00 0000 120</t>
  </si>
  <si>
    <t>000 1 11 07 000 00 0000 120</t>
  </si>
  <si>
    <t>000 1 11 09 000 00 0000 120</t>
  </si>
  <si>
    <t>000 2 02 10 000 00 0000 150</t>
  </si>
  <si>
    <t>000 2 02 20 000 00 0000 150</t>
  </si>
  <si>
    <t>000 2 02 30 000 00 0000 150</t>
  </si>
  <si>
    <t>000 2 02 40 000 00 0000 150</t>
  </si>
  <si>
    <t>Обслуживание государственного (муниципального) долга</t>
  </si>
  <si>
    <t>(тыс.рублей)</t>
  </si>
  <si>
    <t>000 2 08 00 000 00 0000 000</t>
  </si>
  <si>
    <t>Национальная безопасность и правоохранительная деятельность</t>
  </si>
  <si>
    <t>Бюджет принятый на 2023 год</t>
  </si>
  <si>
    <t>Справка об исполнении консолидированного и областного бюджетов области на 1 января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</si>
</sst>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7" formatCode="_-* #,##0_р_._-;\-* #,##0_р_._-;_-* &quot;-&quot;??_р_._-;_-@_-"/>
    <numFmt numFmtId="168" formatCode="&quot;&quot;###,##0.00"/>
    <numFmt numFmtId="169" formatCode="#,##0.000"/>
    <numFmt numFmtId="170" formatCode="#,##0.0;\-#,##0.0;&quot; &quot;"/>
    <numFmt numFmtId="171" formatCode="#,##0;\-#,##0;&quot; &quot;"/>
    <numFmt numFmtId="172" formatCode="#,##0.0"/>
    <numFmt numFmtId="173" formatCode="#,##0.000;\-#,##0.000;&quot; &quot;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2" fillId="0" borderId="0"/>
  </cellStyleXfs>
  <cellXfs count="136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3" fontId="0" fillId="0" borderId="0" xfId="0" applyNumberFormat="1" applyFill="1"/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168" fontId="13" fillId="0" borderId="2" xfId="0" applyNumberFormat="1" applyFont="1" applyFill="1" applyBorder="1" applyAlignment="1">
      <alignment horizontal="center" wrapText="1"/>
    </xf>
    <xf numFmtId="168" fontId="14" fillId="0" borderId="2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169" fontId="9" fillId="0" borderId="0" xfId="0" applyNumberFormat="1" applyFont="1" applyFill="1"/>
    <xf numFmtId="0" fontId="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0" fillId="0" borderId="0" xfId="1" applyFont="1" applyFill="1" applyBorder="1"/>
    <xf numFmtId="43" fontId="0" fillId="0" borderId="0" xfId="0" applyNumberFormat="1" applyFill="1" applyBorder="1"/>
    <xf numFmtId="0" fontId="6" fillId="0" borderId="0" xfId="0" applyFont="1" applyFill="1" applyBorder="1" applyAlignment="1">
      <alignment horizontal="left" wrapText="1"/>
    </xf>
    <xf numFmtId="3" fontId="4" fillId="0" borderId="12" xfId="1" applyNumberFormat="1" applyFont="1" applyFill="1" applyBorder="1" applyAlignment="1">
      <alignment horizontal="right" wrapText="1"/>
    </xf>
    <xf numFmtId="171" fontId="4" fillId="0" borderId="12" xfId="0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right" wrapText="1"/>
    </xf>
    <xf numFmtId="3" fontId="6" fillId="0" borderId="16" xfId="1" applyNumberFormat="1" applyFont="1" applyFill="1" applyBorder="1" applyAlignment="1">
      <alignment horizontal="right" wrapText="1"/>
    </xf>
    <xf numFmtId="3" fontId="6" fillId="0" borderId="8" xfId="1" applyNumberFormat="1" applyFont="1" applyFill="1" applyBorder="1" applyAlignment="1">
      <alignment horizontal="right" wrapText="1"/>
    </xf>
    <xf numFmtId="3" fontId="7" fillId="0" borderId="8" xfId="0" applyNumberFormat="1" applyFont="1" applyFill="1" applyBorder="1" applyAlignment="1">
      <alignment horizontal="right" wrapText="1"/>
    </xf>
    <xf numFmtId="3" fontId="4" fillId="0" borderId="14" xfId="1" applyNumberFormat="1" applyFont="1" applyFill="1" applyBorder="1" applyAlignment="1">
      <alignment horizontal="right" wrapText="1"/>
    </xf>
    <xf numFmtId="3" fontId="4" fillId="0" borderId="15" xfId="1" applyNumberFormat="1" applyFont="1" applyFill="1" applyBorder="1" applyAlignment="1">
      <alignment horizontal="right" wrapText="1"/>
    </xf>
    <xf numFmtId="3" fontId="4" fillId="0" borderId="16" xfId="1" applyNumberFormat="1" applyFont="1" applyFill="1" applyBorder="1" applyAlignment="1">
      <alignment horizontal="right" wrapText="1"/>
    </xf>
    <xf numFmtId="3" fontId="4" fillId="0" borderId="8" xfId="1" applyNumberFormat="1" applyFont="1" applyFill="1" applyBorder="1" applyAlignment="1">
      <alignment horizontal="right" wrapText="1"/>
    </xf>
    <xf numFmtId="3" fontId="6" fillId="0" borderId="8" xfId="0" applyNumberFormat="1" applyFont="1" applyFill="1" applyBorder="1" applyAlignment="1">
      <alignment horizontal="right" wrapText="1"/>
    </xf>
    <xf numFmtId="3" fontId="6" fillId="0" borderId="14" xfId="0" applyNumberFormat="1" applyFont="1" applyFill="1" applyBorder="1" applyAlignment="1">
      <alignment horizontal="right" wrapText="1"/>
    </xf>
    <xf numFmtId="3" fontId="4" fillId="0" borderId="4" xfId="0" applyNumberFormat="1" applyFont="1" applyFill="1" applyBorder="1" applyAlignment="1">
      <alignment horizontal="left" wrapText="1"/>
    </xf>
    <xf numFmtId="3" fontId="6" fillId="0" borderId="7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7" fillId="0" borderId="5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4" fillId="0" borderId="4" xfId="0" applyNumberFormat="1" applyFont="1" applyFill="1" applyBorder="1" applyAlignment="1">
      <alignment horizontal="center" vertical="justify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justify" wrapText="1"/>
    </xf>
    <xf numFmtId="49" fontId="7" fillId="0" borderId="5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3" fontId="7" fillId="0" borderId="5" xfId="0" applyNumberFormat="1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right" wrapText="1"/>
    </xf>
    <xf numFmtId="3" fontId="6" fillId="0" borderId="21" xfId="1" applyNumberFormat="1" applyFont="1" applyFill="1" applyBorder="1" applyAlignment="1">
      <alignment horizontal="right" wrapText="1"/>
    </xf>
    <xf numFmtId="3" fontId="6" fillId="0" borderId="17" xfId="1" applyNumberFormat="1" applyFont="1" applyFill="1" applyBorder="1" applyAlignment="1">
      <alignment horizontal="right" wrapText="1"/>
    </xf>
    <xf numFmtId="3" fontId="7" fillId="0" borderId="17" xfId="0" applyNumberFormat="1" applyFont="1" applyFill="1" applyBorder="1" applyAlignment="1">
      <alignment horizontal="right" wrapText="1"/>
    </xf>
    <xf numFmtId="3" fontId="4" fillId="0" borderId="19" xfId="1" applyNumberFormat="1" applyFont="1" applyFill="1" applyBorder="1" applyAlignment="1">
      <alignment horizontal="right" wrapText="1"/>
    </xf>
    <xf numFmtId="3" fontId="4" fillId="0" borderId="20" xfId="1" applyNumberFormat="1" applyFont="1" applyFill="1" applyBorder="1" applyAlignment="1">
      <alignment horizontal="right" wrapText="1"/>
    </xf>
    <xf numFmtId="3" fontId="4" fillId="0" borderId="21" xfId="1" applyNumberFormat="1" applyFont="1" applyFill="1" applyBorder="1" applyAlignment="1">
      <alignment horizontal="right" wrapText="1"/>
    </xf>
    <xf numFmtId="3" fontId="4" fillId="0" borderId="17" xfId="1" applyNumberFormat="1" applyFont="1" applyFill="1" applyBorder="1" applyAlignment="1">
      <alignment horizontal="right" wrapText="1"/>
    </xf>
    <xf numFmtId="3" fontId="6" fillId="0" borderId="17" xfId="0" applyNumberFormat="1" applyFont="1" applyFill="1" applyBorder="1" applyAlignment="1">
      <alignment horizontal="right" wrapText="1"/>
    </xf>
    <xf numFmtId="3" fontId="6" fillId="0" borderId="19" xfId="0" applyNumberFormat="1" applyFont="1" applyFill="1" applyBorder="1" applyAlignment="1">
      <alignment horizontal="right" wrapText="1"/>
    </xf>
    <xf numFmtId="0" fontId="5" fillId="0" borderId="22" xfId="0" applyFont="1" applyFill="1" applyBorder="1" applyAlignment="1">
      <alignment horizontal="center" vertical="center" wrapText="1"/>
    </xf>
    <xf numFmtId="171" fontId="4" fillId="0" borderId="11" xfId="1" applyNumberFormat="1" applyFont="1" applyFill="1" applyBorder="1" applyAlignment="1">
      <alignment horizontal="right" wrapText="1"/>
    </xf>
    <xf numFmtId="171" fontId="6" fillId="0" borderId="24" xfId="1" applyNumberFormat="1" applyFont="1" applyFill="1" applyBorder="1" applyAlignment="1">
      <alignment horizontal="right" wrapText="1"/>
    </xf>
    <xf numFmtId="171" fontId="6" fillId="0" borderId="26" xfId="1" applyNumberFormat="1" applyFont="1" applyFill="1" applyBorder="1" applyAlignment="1">
      <alignment horizontal="right" wrapText="1"/>
    </xf>
    <xf numFmtId="171" fontId="7" fillId="0" borderId="26" xfId="1" applyNumberFormat="1" applyFont="1" applyFill="1" applyBorder="1" applyAlignment="1">
      <alignment horizontal="right" wrapText="1"/>
    </xf>
    <xf numFmtId="171" fontId="4" fillId="0" borderId="28" xfId="1" applyNumberFormat="1" applyFont="1" applyFill="1" applyBorder="1" applyAlignment="1">
      <alignment horizontal="right" wrapText="1"/>
    </xf>
    <xf numFmtId="171" fontId="4" fillId="0" borderId="24" xfId="1" applyNumberFormat="1" applyFont="1" applyFill="1" applyBorder="1" applyAlignment="1">
      <alignment horizontal="right" wrapText="1"/>
    </xf>
    <xf numFmtId="171" fontId="6" fillId="0" borderId="28" xfId="1" applyNumberFormat="1" applyFont="1" applyFill="1" applyBorder="1" applyAlignment="1">
      <alignment horizontal="right" wrapText="1"/>
    </xf>
    <xf numFmtId="0" fontId="5" fillId="0" borderId="31" xfId="0" applyFont="1" applyFill="1" applyBorder="1" applyAlignment="1">
      <alignment horizontal="center" vertical="center" wrapText="1"/>
    </xf>
    <xf numFmtId="166" fontId="5" fillId="0" borderId="16" xfId="1" applyNumberFormat="1" applyFont="1" applyFill="1" applyBorder="1" applyAlignment="1">
      <alignment horizontal="right" wrapText="1"/>
    </xf>
    <xf numFmtId="166" fontId="11" fillId="0" borderId="8" xfId="1" applyNumberFormat="1" applyFont="1" applyFill="1" applyBorder="1" applyAlignment="1">
      <alignment horizontal="right" wrapText="1"/>
    </xf>
    <xf numFmtId="166" fontId="5" fillId="0" borderId="8" xfId="1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left" wrapText="1"/>
    </xf>
    <xf numFmtId="3" fontId="10" fillId="0" borderId="5" xfId="0" applyNumberFormat="1" applyFont="1" applyFill="1" applyBorder="1" applyAlignment="1">
      <alignment horizontal="left" wrapText="1"/>
    </xf>
    <xf numFmtId="3" fontId="5" fillId="0" borderId="5" xfId="0" applyNumberFormat="1" applyFont="1" applyFill="1" applyBorder="1" applyAlignment="1">
      <alignment horizontal="left" wrapText="1"/>
    </xf>
    <xf numFmtId="166" fontId="5" fillId="0" borderId="15" xfId="1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 applyAlignment="1">
      <alignment horizontal="left" wrapText="1"/>
    </xf>
    <xf numFmtId="166" fontId="11" fillId="0" borderId="14" xfId="1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left" wrapText="1"/>
    </xf>
    <xf numFmtId="167" fontId="5" fillId="0" borderId="15" xfId="1" applyNumberFormat="1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vertical="center" wrapText="1"/>
    </xf>
    <xf numFmtId="166" fontId="5" fillId="0" borderId="21" xfId="1" applyNumberFormat="1" applyFont="1" applyFill="1" applyBorder="1" applyAlignment="1">
      <alignment horizontal="right" wrapText="1"/>
    </xf>
    <xf numFmtId="166" fontId="11" fillId="0" borderId="17" xfId="1" applyNumberFormat="1" applyFont="1" applyFill="1" applyBorder="1" applyAlignment="1">
      <alignment horizontal="right" wrapText="1"/>
    </xf>
    <xf numFmtId="166" fontId="5" fillId="0" borderId="17" xfId="1" applyNumberFormat="1" applyFont="1" applyFill="1" applyBorder="1" applyAlignment="1">
      <alignment horizontal="right" wrapText="1"/>
    </xf>
    <xf numFmtId="166" fontId="11" fillId="0" borderId="19" xfId="1" applyNumberFormat="1" applyFont="1" applyFill="1" applyBorder="1" applyAlignment="1">
      <alignment horizontal="right" wrapText="1"/>
    </xf>
    <xf numFmtId="167" fontId="5" fillId="0" borderId="20" xfId="1" applyNumberFormat="1" applyFont="1" applyFill="1" applyBorder="1" applyAlignment="1">
      <alignment horizontal="center" wrapText="1"/>
    </xf>
    <xf numFmtId="166" fontId="5" fillId="0" borderId="20" xfId="1" applyNumberFormat="1" applyFont="1" applyFill="1" applyBorder="1" applyAlignment="1">
      <alignment horizontal="right" wrapText="1"/>
    </xf>
    <xf numFmtId="171" fontId="4" fillId="0" borderId="26" xfId="1" applyNumberFormat="1" applyFont="1" applyFill="1" applyBorder="1" applyAlignment="1">
      <alignment horizontal="right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5" fillId="0" borderId="18" xfId="0" applyFont="1" applyFill="1" applyBorder="1" applyAlignment="1">
      <alignment horizontal="center" vertical="center" wrapText="1"/>
    </xf>
    <xf numFmtId="165" fontId="5" fillId="0" borderId="23" xfId="0" applyNumberFormat="1" applyFont="1" applyFill="1" applyBorder="1" applyAlignment="1">
      <alignment horizontal="center" vertical="center" wrapText="1"/>
    </xf>
    <xf numFmtId="171" fontId="4" fillId="0" borderId="12" xfId="1" applyNumberFormat="1" applyFont="1" applyFill="1" applyBorder="1" applyAlignment="1">
      <alignment horizontal="right" wrapText="1"/>
    </xf>
    <xf numFmtId="170" fontId="4" fillId="0" borderId="13" xfId="0" applyNumberFormat="1" applyFont="1" applyFill="1" applyBorder="1" applyAlignment="1">
      <alignment horizontal="right" wrapText="1"/>
    </xf>
    <xf numFmtId="171" fontId="6" fillId="0" borderId="3" xfId="1" applyNumberFormat="1" applyFont="1" applyFill="1" applyBorder="1" applyAlignment="1">
      <alignment horizontal="right" wrapText="1"/>
    </xf>
    <xf numFmtId="172" fontId="6" fillId="0" borderId="25" xfId="0" applyNumberFormat="1" applyFont="1" applyFill="1" applyBorder="1" applyAlignment="1">
      <alignment horizontal="right" wrapText="1"/>
    </xf>
    <xf numFmtId="170" fontId="6" fillId="0" borderId="25" xfId="0" applyNumberFormat="1" applyFont="1" applyFill="1" applyBorder="1" applyAlignment="1">
      <alignment horizontal="right" wrapText="1"/>
    </xf>
    <xf numFmtId="171" fontId="6" fillId="0" borderId="1" xfId="1" applyNumberFormat="1" applyFont="1" applyFill="1" applyBorder="1" applyAlignment="1">
      <alignment horizontal="right" wrapText="1"/>
    </xf>
    <xf numFmtId="172" fontId="6" fillId="0" borderId="27" xfId="0" applyNumberFormat="1" applyFont="1" applyFill="1" applyBorder="1" applyAlignment="1">
      <alignment horizontal="right" wrapText="1"/>
    </xf>
    <xf numFmtId="170" fontId="6" fillId="0" borderId="27" xfId="0" applyNumberFormat="1" applyFont="1" applyFill="1" applyBorder="1" applyAlignment="1">
      <alignment horizontal="right" wrapText="1"/>
    </xf>
    <xf numFmtId="171" fontId="7" fillId="0" borderId="1" xfId="1" applyNumberFormat="1" applyFont="1" applyFill="1" applyBorder="1" applyAlignment="1">
      <alignment horizontal="right" wrapText="1"/>
    </xf>
    <xf numFmtId="172" fontId="7" fillId="0" borderId="27" xfId="0" applyNumberFormat="1" applyFont="1" applyFill="1" applyBorder="1" applyAlignment="1">
      <alignment horizontal="right" wrapText="1"/>
    </xf>
    <xf numFmtId="170" fontId="7" fillId="0" borderId="27" xfId="0" applyNumberFormat="1" applyFont="1" applyFill="1" applyBorder="1" applyAlignment="1">
      <alignment horizontal="right" wrapText="1"/>
    </xf>
    <xf numFmtId="171" fontId="4" fillId="0" borderId="10" xfId="1" applyNumberFormat="1" applyFont="1" applyFill="1" applyBorder="1" applyAlignment="1">
      <alignment horizontal="right" wrapText="1"/>
    </xf>
    <xf numFmtId="172" fontId="6" fillId="0" borderId="29" xfId="0" applyNumberFormat="1" applyFont="1" applyFill="1" applyBorder="1" applyAlignment="1">
      <alignment horizontal="right" wrapText="1"/>
    </xf>
    <xf numFmtId="170" fontId="6" fillId="0" borderId="29" xfId="0" applyNumberFormat="1" applyFont="1" applyFill="1" applyBorder="1" applyAlignment="1">
      <alignment horizontal="right" wrapText="1"/>
    </xf>
    <xf numFmtId="170" fontId="4" fillId="0" borderId="13" xfId="1" applyNumberFormat="1" applyFont="1" applyFill="1" applyBorder="1" applyAlignment="1">
      <alignment horizontal="right" wrapText="1"/>
    </xf>
    <xf numFmtId="172" fontId="4" fillId="0" borderId="13" xfId="0" applyNumberFormat="1" applyFont="1" applyFill="1" applyBorder="1" applyAlignment="1">
      <alignment horizontal="right" wrapText="1"/>
    </xf>
    <xf numFmtId="171" fontId="4" fillId="0" borderId="3" xfId="1" applyNumberFormat="1" applyFont="1" applyFill="1" applyBorder="1" applyAlignment="1">
      <alignment horizontal="right" wrapText="1"/>
    </xf>
    <xf numFmtId="170" fontId="4" fillId="0" borderId="25" xfId="1" applyNumberFormat="1" applyFont="1" applyFill="1" applyBorder="1" applyAlignment="1">
      <alignment horizontal="right" wrapText="1"/>
    </xf>
    <xf numFmtId="166" fontId="6" fillId="0" borderId="28" xfId="1" applyNumberFormat="1" applyFont="1" applyFill="1" applyBorder="1" applyAlignment="1">
      <alignment horizontal="right" wrapText="1"/>
    </xf>
    <xf numFmtId="171" fontId="4" fillId="0" borderId="11" xfId="0" applyNumberFormat="1" applyFont="1" applyFill="1" applyBorder="1"/>
    <xf numFmtId="172" fontId="4" fillId="0" borderId="13" xfId="0" applyNumberFormat="1" applyFont="1" applyFill="1" applyBorder="1"/>
    <xf numFmtId="0" fontId="5" fillId="0" borderId="35" xfId="0" applyFont="1" applyFill="1" applyBorder="1" applyAlignment="1">
      <alignment horizontal="center"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170" fontId="4" fillId="0" borderId="25" xfId="0" applyNumberFormat="1" applyFont="1" applyFill="1" applyBorder="1" applyAlignment="1">
      <alignment horizontal="right" wrapText="1"/>
    </xf>
    <xf numFmtId="170" fontId="6" fillId="0" borderId="27" xfId="1" applyNumberFormat="1" applyFont="1" applyFill="1" applyBorder="1" applyAlignment="1">
      <alignment horizontal="right" wrapText="1"/>
    </xf>
    <xf numFmtId="171" fontId="4" fillId="0" borderId="1" xfId="1" applyNumberFormat="1" applyFont="1" applyFill="1" applyBorder="1" applyAlignment="1">
      <alignment horizontal="right" wrapText="1"/>
    </xf>
    <xf numFmtId="170" fontId="4" fillId="0" borderId="27" xfId="1" applyNumberFormat="1" applyFont="1" applyFill="1" applyBorder="1" applyAlignment="1">
      <alignment horizontal="right" wrapText="1"/>
    </xf>
    <xf numFmtId="170" fontId="4" fillId="0" borderId="27" xfId="0" applyNumberFormat="1" applyFont="1" applyFill="1" applyBorder="1" applyAlignment="1">
      <alignment horizontal="right" wrapText="1"/>
    </xf>
    <xf numFmtId="173" fontId="4" fillId="0" borderId="27" xfId="1" applyNumberFormat="1" applyFont="1" applyFill="1" applyBorder="1" applyAlignment="1">
      <alignment horizontal="right" wrapText="1"/>
    </xf>
    <xf numFmtId="171" fontId="6" fillId="0" borderId="10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71" fontId="0" fillId="0" borderId="0" xfId="0" applyNumberFormat="1" applyFill="1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99"/>
  <sheetViews>
    <sheetView tabSelected="1" view="pageBreakPreview" topLeftCell="B1" zoomScaleNormal="100" zoomScaleSheetLayoutView="100" workbookViewId="0">
      <selection activeCell="L13" sqref="L13"/>
    </sheetView>
  </sheetViews>
  <sheetFormatPr defaultColWidth="8.85546875" defaultRowHeight="24.95" customHeight="1" x14ac:dyDescent="0.2"/>
  <cols>
    <col min="1" max="1" width="31.42578125" style="1" customWidth="1"/>
    <col min="2" max="2" width="47.7109375" style="6" customWidth="1"/>
    <col min="3" max="3" width="10.140625" style="6" hidden="1" customWidth="1"/>
    <col min="4" max="4" width="10.42578125" style="6" hidden="1" customWidth="1"/>
    <col min="5" max="5" width="13.85546875" style="2" customWidth="1"/>
    <col min="6" max="6" width="12" style="2" bestFit="1" customWidth="1"/>
    <col min="7" max="7" width="11.28515625" style="2" customWidth="1"/>
    <col min="8" max="9" width="13.28515625" style="2" customWidth="1"/>
    <col min="10" max="10" width="11.5703125" style="2" customWidth="1"/>
    <col min="11" max="11" width="27.85546875" style="1" bestFit="1" customWidth="1"/>
    <col min="12" max="12" width="28" style="1" customWidth="1"/>
    <col min="13" max="16384" width="8.85546875" style="1"/>
  </cols>
  <sheetData>
    <row r="1" spans="1:12" ht="15" customHeight="1" x14ac:dyDescent="0.25">
      <c r="B1" s="127" t="s">
        <v>164</v>
      </c>
      <c r="C1" s="127"/>
      <c r="D1" s="127"/>
      <c r="E1" s="127"/>
      <c r="F1" s="127"/>
      <c r="G1" s="127"/>
      <c r="H1" s="127"/>
      <c r="I1" s="127"/>
      <c r="J1" s="127"/>
    </row>
    <row r="2" spans="1:12" ht="15.6" customHeight="1" thickBot="1" x14ac:dyDescent="0.25">
      <c r="B2" s="126" t="s">
        <v>0</v>
      </c>
      <c r="C2" s="126"/>
      <c r="D2" s="126"/>
      <c r="J2" s="88" t="s">
        <v>160</v>
      </c>
      <c r="K2" s="2"/>
    </row>
    <row r="3" spans="1:12" ht="15.75" customHeight="1" thickBot="1" x14ac:dyDescent="0.25">
      <c r="B3" s="132"/>
      <c r="C3" s="134" t="s">
        <v>86</v>
      </c>
      <c r="D3" s="135"/>
      <c r="E3" s="123" t="s">
        <v>1</v>
      </c>
      <c r="F3" s="124"/>
      <c r="G3" s="125"/>
      <c r="H3" s="123" t="s">
        <v>2</v>
      </c>
      <c r="I3" s="124"/>
      <c r="J3" s="125"/>
      <c r="K3" s="16"/>
    </row>
    <row r="4" spans="1:12" ht="38.25" customHeight="1" thickBot="1" x14ac:dyDescent="0.25">
      <c r="B4" s="133"/>
      <c r="C4" s="24" t="s">
        <v>1</v>
      </c>
      <c r="D4" s="46" t="s">
        <v>2</v>
      </c>
      <c r="E4" s="57" t="s">
        <v>163</v>
      </c>
      <c r="F4" s="89" t="s">
        <v>3</v>
      </c>
      <c r="G4" s="90" t="s">
        <v>4</v>
      </c>
      <c r="H4" s="57" t="s">
        <v>163</v>
      </c>
      <c r="I4" s="89" t="s">
        <v>3</v>
      </c>
      <c r="J4" s="87" t="s">
        <v>4</v>
      </c>
      <c r="K4" s="17"/>
    </row>
    <row r="5" spans="1:12" s="8" customFormat="1" ht="18.600000000000001" customHeight="1" thickBot="1" x14ac:dyDescent="0.25">
      <c r="A5" s="8" t="s">
        <v>87</v>
      </c>
      <c r="B5" s="35" t="s">
        <v>5</v>
      </c>
      <c r="C5" s="25">
        <f>C6+C7+C8+C9+C10+C11+C12+C13+C14+C15+C16+C17+C18+C19+C20+C21+C22+C23+C24+C25+C27+C28+C29+C30+C31+C32+C33+C34+C35</f>
        <v>74182874</v>
      </c>
      <c r="D5" s="47">
        <f>D6+D7+D8+D9+D10+D11+D12+D13+D14+D15+D16+D17+D18+D19+D20+D21+D22+D23+D24+D25+D27+D28+D29+D30+D31+D32+D33+D34+D35</f>
        <v>59221690</v>
      </c>
      <c r="E5" s="58">
        <v>131066635.31096001</v>
      </c>
      <c r="F5" s="91">
        <v>139427889.33989</v>
      </c>
      <c r="G5" s="92">
        <f>IF(E5=0,"",F5*100/E5)</f>
        <v>106.37939168049338</v>
      </c>
      <c r="H5" s="58">
        <v>105229028</v>
      </c>
      <c r="I5" s="91">
        <v>112253136.08347</v>
      </c>
      <c r="J5" s="92">
        <f>IF(H5=0,"",I5/H5*100)</f>
        <v>106.67506696295817</v>
      </c>
      <c r="K5" s="4"/>
      <c r="L5" s="13"/>
    </row>
    <row r="6" spans="1:12" ht="15" customHeight="1" x14ac:dyDescent="0.2">
      <c r="A6" s="7" t="s">
        <v>136</v>
      </c>
      <c r="B6" s="36" t="s">
        <v>6</v>
      </c>
      <c r="C6" s="26">
        <v>25990433</v>
      </c>
      <c r="D6" s="48">
        <v>25990434</v>
      </c>
      <c r="E6" s="59">
        <v>42030372</v>
      </c>
      <c r="F6" s="93">
        <v>46786720.818449996</v>
      </c>
      <c r="G6" s="94">
        <f>IF(E6=0,"",F6*100/E6)</f>
        <v>111.31645662914902</v>
      </c>
      <c r="H6" s="59">
        <v>42030372</v>
      </c>
      <c r="I6" s="93">
        <v>46786720.818449996</v>
      </c>
      <c r="J6" s="95">
        <f t="shared" ref="J6:J51" si="0">IF(H6=0,"",I6/H6*100)</f>
        <v>111.31645662914902</v>
      </c>
    </row>
    <row r="7" spans="1:12" ht="12.75" x14ac:dyDescent="0.2">
      <c r="A7" s="1" t="s">
        <v>137</v>
      </c>
      <c r="B7" s="37" t="s">
        <v>7</v>
      </c>
      <c r="C7" s="27">
        <v>23253710</v>
      </c>
      <c r="D7" s="49">
        <v>16123304</v>
      </c>
      <c r="E7" s="60">
        <v>41614480.853190005</v>
      </c>
      <c r="F7" s="96">
        <v>43880165.858790003</v>
      </c>
      <c r="G7" s="97">
        <f t="shared" ref="G7:G47" si="1">IF(E7=0,"",F7*100/E7)</f>
        <v>105.44446298295301</v>
      </c>
      <c r="H7" s="60">
        <v>28484588</v>
      </c>
      <c r="I7" s="96">
        <v>29378414.977080002</v>
      </c>
      <c r="J7" s="98">
        <f t="shared" si="0"/>
        <v>103.13793191279439</v>
      </c>
    </row>
    <row r="8" spans="1:12" ht="25.5" x14ac:dyDescent="0.2">
      <c r="A8" s="1" t="s">
        <v>138</v>
      </c>
      <c r="B8" s="37" t="s">
        <v>8</v>
      </c>
      <c r="C8" s="27">
        <v>4636605</v>
      </c>
      <c r="D8" s="49">
        <v>4193099</v>
      </c>
      <c r="E8" s="60">
        <v>13906389.929440001</v>
      </c>
      <c r="F8" s="96">
        <v>14386557.39095</v>
      </c>
      <c r="G8" s="97">
        <f t="shared" si="1"/>
        <v>103.45285486705272</v>
      </c>
      <c r="H8" s="60">
        <v>13150884</v>
      </c>
      <c r="I8" s="96">
        <v>13556971.293860001</v>
      </c>
      <c r="J8" s="98">
        <f t="shared" si="0"/>
        <v>103.08790872050884</v>
      </c>
    </row>
    <row r="9" spans="1:12" ht="25.5" x14ac:dyDescent="0.2">
      <c r="A9" s="1" t="s">
        <v>139</v>
      </c>
      <c r="B9" s="37" t="s">
        <v>9</v>
      </c>
      <c r="C9" s="27">
        <v>1826657</v>
      </c>
      <c r="D9" s="49">
        <v>187679</v>
      </c>
      <c r="E9" s="60">
        <v>5571719.0411299998</v>
      </c>
      <c r="F9" s="96">
        <v>5439574.5941000003</v>
      </c>
      <c r="G9" s="97">
        <f t="shared" si="1"/>
        <v>97.628300241729363</v>
      </c>
      <c r="H9" s="60">
        <v>0</v>
      </c>
      <c r="I9" s="96">
        <v>0</v>
      </c>
      <c r="J9" s="98" t="str">
        <f t="shared" si="0"/>
        <v/>
      </c>
    </row>
    <row r="10" spans="1:12" ht="25.5" x14ac:dyDescent="0.2">
      <c r="A10" s="1" t="s">
        <v>140</v>
      </c>
      <c r="B10" s="37" t="s">
        <v>10</v>
      </c>
      <c r="C10" s="27">
        <v>664625</v>
      </c>
      <c r="D10" s="49"/>
      <c r="E10" s="60">
        <v>-176.33069</v>
      </c>
      <c r="F10" s="96">
        <v>-7542.2510400000001</v>
      </c>
      <c r="G10" s="97"/>
      <c r="H10" s="60">
        <v>0</v>
      </c>
      <c r="I10" s="96">
        <v>0</v>
      </c>
      <c r="J10" s="98" t="str">
        <f t="shared" si="0"/>
        <v/>
      </c>
    </row>
    <row r="11" spans="1:12" ht="17.45" customHeight="1" x14ac:dyDescent="0.2">
      <c r="A11" s="1" t="s">
        <v>141</v>
      </c>
      <c r="B11" s="37" t="s">
        <v>11</v>
      </c>
      <c r="C11" s="27">
        <v>59387</v>
      </c>
      <c r="D11" s="49"/>
      <c r="E11" s="60">
        <v>305041.46406000003</v>
      </c>
      <c r="F11" s="96">
        <v>336630.30917999998</v>
      </c>
      <c r="G11" s="97">
        <f>IF(E11=0,"",F11*100/E11)</f>
        <v>110.35559058088791</v>
      </c>
      <c r="H11" s="60">
        <v>0</v>
      </c>
      <c r="I11" s="96">
        <v>0</v>
      </c>
      <c r="J11" s="98" t="str">
        <f t="shared" si="0"/>
        <v/>
      </c>
    </row>
    <row r="12" spans="1:12" ht="25.5" x14ac:dyDescent="0.2">
      <c r="A12" s="1" t="s">
        <v>142</v>
      </c>
      <c r="B12" s="37" t="s">
        <v>12</v>
      </c>
      <c r="C12" s="27">
        <v>82873</v>
      </c>
      <c r="D12" s="49"/>
      <c r="E12" s="60">
        <v>236557.31200000001</v>
      </c>
      <c r="F12" s="96">
        <v>80821.197939999998</v>
      </c>
      <c r="G12" s="97">
        <f t="shared" si="1"/>
        <v>34.165588565700304</v>
      </c>
      <c r="H12" s="60">
        <v>0</v>
      </c>
      <c r="I12" s="96">
        <v>0</v>
      </c>
      <c r="J12" s="98" t="str">
        <f t="shared" si="0"/>
        <v/>
      </c>
    </row>
    <row r="13" spans="1:12" ht="12.75" x14ac:dyDescent="0.2">
      <c r="A13" s="1" t="s">
        <v>143</v>
      </c>
      <c r="B13" s="37" t="s">
        <v>13</v>
      </c>
      <c r="C13" s="27">
        <v>176945</v>
      </c>
      <c r="D13" s="49"/>
      <c r="E13" s="60">
        <v>448650.77773000003</v>
      </c>
      <c r="F13" s="96">
        <v>543859.49387999997</v>
      </c>
      <c r="G13" s="97">
        <f t="shared" si="1"/>
        <v>121.22111915903039</v>
      </c>
      <c r="H13" s="60">
        <v>0</v>
      </c>
      <c r="I13" s="96">
        <v>0</v>
      </c>
      <c r="J13" s="98" t="str">
        <f t="shared" si="0"/>
        <v/>
      </c>
    </row>
    <row r="14" spans="1:12" ht="12.75" x14ac:dyDescent="0.2">
      <c r="A14" s="1" t="s">
        <v>144</v>
      </c>
      <c r="B14" s="37" t="s">
        <v>14</v>
      </c>
      <c r="C14" s="27">
        <v>8534406</v>
      </c>
      <c r="D14" s="49">
        <v>8534406</v>
      </c>
      <c r="E14" s="60">
        <v>13900000</v>
      </c>
      <c r="F14" s="96">
        <v>13991951.562589999</v>
      </c>
      <c r="G14" s="97">
        <f t="shared" si="1"/>
        <v>100.66152203302157</v>
      </c>
      <c r="H14" s="60">
        <v>13900000</v>
      </c>
      <c r="I14" s="96">
        <v>13991951.562589999</v>
      </c>
      <c r="J14" s="98">
        <f t="shared" si="0"/>
        <v>100.66152203302157</v>
      </c>
    </row>
    <row r="15" spans="1:12" ht="12.75" x14ac:dyDescent="0.2">
      <c r="A15" s="1" t="s">
        <v>145</v>
      </c>
      <c r="B15" s="37" t="s">
        <v>15</v>
      </c>
      <c r="C15" s="27">
        <v>1037727</v>
      </c>
      <c r="D15" s="49">
        <v>1037727</v>
      </c>
      <c r="E15" s="60">
        <v>1518312</v>
      </c>
      <c r="F15" s="96">
        <v>1458738.38427</v>
      </c>
      <c r="G15" s="97">
        <f t="shared" si="1"/>
        <v>96.07632583224003</v>
      </c>
      <c r="H15" s="60">
        <v>1518312</v>
      </c>
      <c r="I15" s="96">
        <v>1458738.38427</v>
      </c>
      <c r="J15" s="98">
        <f t="shared" si="0"/>
        <v>96.076325832240016</v>
      </c>
    </row>
    <row r="16" spans="1:12" ht="12.75" x14ac:dyDescent="0.2">
      <c r="A16" s="1" t="s">
        <v>146</v>
      </c>
      <c r="B16" s="37" t="s">
        <v>16</v>
      </c>
      <c r="C16" s="27">
        <v>2353</v>
      </c>
      <c r="D16" s="49">
        <v>2353</v>
      </c>
      <c r="E16" s="60">
        <v>3696</v>
      </c>
      <c r="F16" s="96">
        <v>3398</v>
      </c>
      <c r="G16" s="97">
        <f t="shared" si="1"/>
        <v>91.937229437229433</v>
      </c>
      <c r="H16" s="60">
        <v>3696</v>
      </c>
      <c r="I16" s="96">
        <v>3398</v>
      </c>
      <c r="J16" s="98">
        <f t="shared" si="0"/>
        <v>91.937229437229433</v>
      </c>
    </row>
    <row r="17" spans="1:12" ht="12.75" x14ac:dyDescent="0.2">
      <c r="A17" s="1" t="s">
        <v>147</v>
      </c>
      <c r="B17" s="37" t="s">
        <v>17</v>
      </c>
      <c r="C17" s="27">
        <v>1677207</v>
      </c>
      <c r="D17" s="49"/>
      <c r="E17" s="60">
        <v>1563563.3029700001</v>
      </c>
      <c r="F17" s="96">
        <v>1441541.34999</v>
      </c>
      <c r="G17" s="97">
        <f t="shared" si="1"/>
        <v>92.195905803863624</v>
      </c>
      <c r="H17" s="60">
        <v>0</v>
      </c>
      <c r="I17" s="96">
        <v>0</v>
      </c>
      <c r="J17" s="98" t="str">
        <f t="shared" si="0"/>
        <v/>
      </c>
    </row>
    <row r="18" spans="1:12" ht="12.75" x14ac:dyDescent="0.2">
      <c r="A18" s="1" t="s">
        <v>148</v>
      </c>
      <c r="B18" s="37" t="s">
        <v>18</v>
      </c>
      <c r="C18" s="27">
        <v>717442</v>
      </c>
      <c r="D18" s="49">
        <v>717442</v>
      </c>
      <c r="E18" s="60">
        <v>1390028</v>
      </c>
      <c r="F18" s="96">
        <v>1429543.37876</v>
      </c>
      <c r="G18" s="97">
        <f t="shared" si="1"/>
        <v>102.84277573976927</v>
      </c>
      <c r="H18" s="60">
        <v>1390028</v>
      </c>
      <c r="I18" s="96">
        <v>1429543.37876</v>
      </c>
      <c r="J18" s="98">
        <f t="shared" si="0"/>
        <v>102.84277573976928</v>
      </c>
    </row>
    <row r="19" spans="1:12" ht="28.5" customHeight="1" x14ac:dyDescent="0.2">
      <c r="A19" s="1" t="s">
        <v>149</v>
      </c>
      <c r="B19" s="37" t="s">
        <v>19</v>
      </c>
      <c r="C19" s="27">
        <v>1282</v>
      </c>
      <c r="D19" s="49"/>
      <c r="E19" s="60">
        <v>2000.95362</v>
      </c>
      <c r="F19" s="96">
        <v>1770.7677900000001</v>
      </c>
      <c r="G19" s="97">
        <f t="shared" si="1"/>
        <v>88.496193629915325</v>
      </c>
      <c r="H19" s="60">
        <v>0</v>
      </c>
      <c r="I19" s="96">
        <v>0</v>
      </c>
      <c r="J19" s="98" t="str">
        <f t="shared" si="0"/>
        <v/>
      </c>
    </row>
    <row r="20" spans="1:12" ht="15" customHeight="1" x14ac:dyDescent="0.2">
      <c r="A20" s="1" t="s">
        <v>92</v>
      </c>
      <c r="B20" s="37" t="s">
        <v>20</v>
      </c>
      <c r="C20" s="27">
        <v>456813</v>
      </c>
      <c r="D20" s="49">
        <v>177642</v>
      </c>
      <c r="E20" s="60">
        <v>581692.99899999995</v>
      </c>
      <c r="F20" s="96">
        <v>568816.55784999998</v>
      </c>
      <c r="G20" s="97">
        <f t="shared" si="1"/>
        <v>97.786385400522931</v>
      </c>
      <c r="H20" s="60">
        <v>261378</v>
      </c>
      <c r="I20" s="96">
        <v>244771.67746000001</v>
      </c>
      <c r="J20" s="98">
        <f t="shared" si="0"/>
        <v>93.646625752741244</v>
      </c>
    </row>
    <row r="21" spans="1:12" ht="24.6" customHeight="1" x14ac:dyDescent="0.2">
      <c r="A21" s="1" t="s">
        <v>93</v>
      </c>
      <c r="B21" s="37" t="s">
        <v>21</v>
      </c>
      <c r="C21" s="27">
        <v>1692</v>
      </c>
      <c r="D21" s="49">
        <v>204</v>
      </c>
      <c r="E21" s="60">
        <v>0</v>
      </c>
      <c r="F21" s="96">
        <v>117.55244999999999</v>
      </c>
      <c r="G21" s="97" t="str">
        <f>IF(E21=0,"",F21*100/E21)</f>
        <v/>
      </c>
      <c r="H21" s="60">
        <v>0</v>
      </c>
      <c r="I21" s="96">
        <v>15.409120000000001</v>
      </c>
      <c r="J21" s="98" t="str">
        <f t="shared" si="0"/>
        <v/>
      </c>
    </row>
    <row r="22" spans="1:12" ht="54.75" customHeight="1" x14ac:dyDescent="0.2">
      <c r="A22" s="1" t="s">
        <v>150</v>
      </c>
      <c r="B22" s="37" t="s">
        <v>22</v>
      </c>
      <c r="C22" s="27">
        <v>12799</v>
      </c>
      <c r="D22" s="49">
        <v>10468</v>
      </c>
      <c r="E22" s="60">
        <v>18688.599999999999</v>
      </c>
      <c r="F22" s="96">
        <v>33604.487070000003</v>
      </c>
      <c r="G22" s="97">
        <f>IF(E22=0,"",F22*100/E22)</f>
        <v>179.81275788448576</v>
      </c>
      <c r="H22" s="60">
        <v>16700</v>
      </c>
      <c r="I22" s="96">
        <v>31615.835360000001</v>
      </c>
      <c r="J22" s="98">
        <f t="shared" si="0"/>
        <v>189.31637940119762</v>
      </c>
    </row>
    <row r="23" spans="1:12" ht="17.100000000000001" hidden="1" customHeight="1" x14ac:dyDescent="0.2">
      <c r="A23" s="1" t="s">
        <v>135</v>
      </c>
      <c r="B23" s="37" t="s">
        <v>23</v>
      </c>
      <c r="C23" s="27">
        <v>41540</v>
      </c>
      <c r="D23" s="49">
        <v>41540</v>
      </c>
      <c r="E23" s="60">
        <v>0</v>
      </c>
      <c r="F23" s="96">
        <v>0</v>
      </c>
      <c r="G23" s="97" t="str">
        <f t="shared" ref="G23:G24" si="2">IF(E23=0,"",F23*100/E23)</f>
        <v/>
      </c>
      <c r="H23" s="60">
        <v>0</v>
      </c>
      <c r="I23" s="96">
        <v>0</v>
      </c>
      <c r="J23" s="98" t="str">
        <f t="shared" si="0"/>
        <v/>
      </c>
    </row>
    <row r="24" spans="1:12" ht="30" customHeight="1" x14ac:dyDescent="0.2">
      <c r="A24" s="1" t="s">
        <v>151</v>
      </c>
      <c r="B24" s="37" t="s">
        <v>24</v>
      </c>
      <c r="C24" s="27">
        <v>74</v>
      </c>
      <c r="D24" s="49">
        <v>14292</v>
      </c>
      <c r="E24" s="60">
        <v>1044.04666</v>
      </c>
      <c r="F24" s="96">
        <v>0</v>
      </c>
      <c r="G24" s="97">
        <f t="shared" si="2"/>
        <v>0</v>
      </c>
      <c r="H24" s="60">
        <v>1044</v>
      </c>
      <c r="I24" s="96">
        <v>885.36675000000002</v>
      </c>
      <c r="J24" s="98">
        <f t="shared" si="0"/>
        <v>84.805244252873564</v>
      </c>
    </row>
    <row r="25" spans="1:12" ht="42.6" customHeight="1" x14ac:dyDescent="0.2">
      <c r="A25" s="1" t="s">
        <v>152</v>
      </c>
      <c r="B25" s="37" t="s">
        <v>25</v>
      </c>
      <c r="C25" s="27">
        <v>1386955</v>
      </c>
      <c r="D25" s="49">
        <v>20829</v>
      </c>
      <c r="E25" s="60">
        <v>1531184.6932600001</v>
      </c>
      <c r="F25" s="96">
        <v>1678318.3520899999</v>
      </c>
      <c r="G25" s="97">
        <f t="shared" si="1"/>
        <v>109.60913856294775</v>
      </c>
      <c r="H25" s="60">
        <v>23521</v>
      </c>
      <c r="I25" s="96">
        <v>36495.303180000003</v>
      </c>
      <c r="J25" s="98">
        <f t="shared" si="0"/>
        <v>155.16050839675185</v>
      </c>
    </row>
    <row r="26" spans="1:12" s="3" customFormat="1" ht="15.95" customHeight="1" x14ac:dyDescent="0.2">
      <c r="A26" s="1" t="s">
        <v>88</v>
      </c>
      <c r="B26" s="38" t="s">
        <v>26</v>
      </c>
      <c r="C26" s="28">
        <v>1112875</v>
      </c>
      <c r="D26" s="50">
        <v>19962</v>
      </c>
      <c r="E26" s="61">
        <v>1312339.8428699998</v>
      </c>
      <c r="F26" s="99">
        <v>1451565.2378100001</v>
      </c>
      <c r="G26" s="100">
        <f t="shared" si="1"/>
        <v>110.60894368912275</v>
      </c>
      <c r="H26" s="61">
        <v>21923</v>
      </c>
      <c r="I26" s="99">
        <v>33521.78181</v>
      </c>
      <c r="J26" s="101">
        <f t="shared" si="0"/>
        <v>152.90690968389362</v>
      </c>
      <c r="K26" s="5"/>
      <c r="L26" s="5"/>
    </row>
    <row r="27" spans="1:12" ht="29.1" customHeight="1" x14ac:dyDescent="0.2">
      <c r="A27" s="1" t="s">
        <v>153</v>
      </c>
      <c r="B27" s="37" t="s">
        <v>27</v>
      </c>
      <c r="C27" s="27">
        <v>43955</v>
      </c>
      <c r="D27" s="49">
        <v>25184</v>
      </c>
      <c r="E27" s="60">
        <v>49350.507560000005</v>
      </c>
      <c r="F27" s="96">
        <v>36044.920429999998</v>
      </c>
      <c r="G27" s="97">
        <f t="shared" si="1"/>
        <v>73.038601246758873</v>
      </c>
      <c r="H27" s="60">
        <v>36505</v>
      </c>
      <c r="I27" s="96">
        <v>22771.05</v>
      </c>
      <c r="J27" s="98">
        <f t="shared" si="0"/>
        <v>62.377893439254898</v>
      </c>
    </row>
    <row r="28" spans="1:12" ht="41.1" customHeight="1" x14ac:dyDescent="0.2">
      <c r="A28" s="1" t="s">
        <v>154</v>
      </c>
      <c r="B28" s="37" t="s">
        <v>28</v>
      </c>
      <c r="C28" s="27">
        <v>854634</v>
      </c>
      <c r="D28" s="49">
        <v>764144</v>
      </c>
      <c r="E28" s="60">
        <v>311431.89927999995</v>
      </c>
      <c r="F28" s="96">
        <v>316700.88235999999</v>
      </c>
      <c r="G28" s="97">
        <f t="shared" si="1"/>
        <v>101.69185722213473</v>
      </c>
      <c r="H28" s="60">
        <v>47381</v>
      </c>
      <c r="I28" s="96">
        <v>51077.091700000004</v>
      </c>
      <c r="J28" s="98">
        <f t="shared" si="0"/>
        <v>107.80078871277516</v>
      </c>
    </row>
    <row r="29" spans="1:12" ht="20.25" customHeight="1" x14ac:dyDescent="0.2">
      <c r="A29" s="1" t="s">
        <v>94</v>
      </c>
      <c r="B29" s="37" t="s">
        <v>29</v>
      </c>
      <c r="C29" s="27">
        <v>618079</v>
      </c>
      <c r="D29" s="49">
        <v>326323</v>
      </c>
      <c r="E29" s="60">
        <v>376364.89844000002</v>
      </c>
      <c r="F29" s="96">
        <v>463977.96656000003</v>
      </c>
      <c r="G29" s="97">
        <f t="shared" si="1"/>
        <v>123.27875646298276</v>
      </c>
      <c r="H29" s="60">
        <v>160274</v>
      </c>
      <c r="I29" s="96">
        <v>204812.98564</v>
      </c>
      <c r="J29" s="98">
        <f t="shared" si="0"/>
        <v>127.78927688832873</v>
      </c>
    </row>
    <row r="30" spans="1:12" ht="26.45" customHeight="1" x14ac:dyDescent="0.2">
      <c r="A30" s="1" t="s">
        <v>95</v>
      </c>
      <c r="B30" s="37" t="s">
        <v>30</v>
      </c>
      <c r="C30" s="27">
        <v>729823</v>
      </c>
      <c r="D30" s="49">
        <v>417594</v>
      </c>
      <c r="E30" s="60">
        <v>342597.70493000001</v>
      </c>
      <c r="F30" s="96">
        <v>434601.04118</v>
      </c>
      <c r="G30" s="97">
        <f t="shared" si="1"/>
        <v>126.85462714024843</v>
      </c>
      <c r="H30" s="60">
        <v>85958</v>
      </c>
      <c r="I30" s="96">
        <v>172746.77977000002</v>
      </c>
      <c r="J30" s="98">
        <f t="shared" si="0"/>
        <v>200.96649499755696</v>
      </c>
    </row>
    <row r="31" spans="1:12" ht="25.5" customHeight="1" x14ac:dyDescent="0.2">
      <c r="A31" s="1" t="s">
        <v>96</v>
      </c>
      <c r="B31" s="37" t="s">
        <v>31</v>
      </c>
      <c r="C31" s="27">
        <v>489674</v>
      </c>
      <c r="D31" s="49">
        <v>1797</v>
      </c>
      <c r="E31" s="60">
        <v>1019924.21103</v>
      </c>
      <c r="F31" s="96">
        <v>972500.01541999995</v>
      </c>
      <c r="G31" s="97">
        <f t="shared" si="1"/>
        <v>95.35022356591503</v>
      </c>
      <c r="H31" s="60">
        <v>0</v>
      </c>
      <c r="I31" s="96">
        <v>46765.55919</v>
      </c>
      <c r="J31" s="98" t="str">
        <f t="shared" si="0"/>
        <v/>
      </c>
    </row>
    <row r="32" spans="1:12" ht="14.45" customHeight="1" x14ac:dyDescent="0.2">
      <c r="A32" s="1" t="s">
        <v>97</v>
      </c>
      <c r="B32" s="37" t="s">
        <v>32</v>
      </c>
      <c r="C32" s="27">
        <v>7182</v>
      </c>
      <c r="D32" s="49">
        <v>4381</v>
      </c>
      <c r="E32" s="60">
        <v>254.75</v>
      </c>
      <c r="F32" s="96">
        <v>3876.3885</v>
      </c>
      <c r="G32" s="97">
        <f t="shared" si="1"/>
        <v>1521.6441609420999</v>
      </c>
      <c r="H32" s="60">
        <v>252</v>
      </c>
      <c r="I32" s="96">
        <v>3874.3885</v>
      </c>
      <c r="J32" s="98">
        <f t="shared" si="0"/>
        <v>1537.4557539682539</v>
      </c>
    </row>
    <row r="33" spans="1:12" ht="12.75" x14ac:dyDescent="0.2">
      <c r="A33" s="1" t="s">
        <v>98</v>
      </c>
      <c r="B33" s="37" t="s">
        <v>33</v>
      </c>
      <c r="C33" s="27">
        <v>32399</v>
      </c>
      <c r="D33" s="49">
        <v>367</v>
      </c>
      <c r="E33" s="60">
        <v>93273.602900000013</v>
      </c>
      <c r="F33" s="96">
        <v>102068.25148000001</v>
      </c>
      <c r="G33" s="97">
        <f t="shared" si="1"/>
        <v>109.42887194936478</v>
      </c>
      <c r="H33" s="60">
        <v>0</v>
      </c>
      <c r="I33" s="96">
        <v>-621.74017000000003</v>
      </c>
      <c r="J33" s="98" t="str">
        <f t="shared" si="0"/>
        <v/>
      </c>
    </row>
    <row r="34" spans="1:12" ht="15.75" customHeight="1" thickBot="1" x14ac:dyDescent="0.25">
      <c r="A34" s="1" t="s">
        <v>99</v>
      </c>
      <c r="B34" s="37" t="s">
        <v>34</v>
      </c>
      <c r="C34" s="27">
        <v>845603</v>
      </c>
      <c r="D34" s="49">
        <v>630481</v>
      </c>
      <c r="E34" s="60">
        <v>1741689.7554800001</v>
      </c>
      <c r="F34" s="96">
        <v>1759247.6710599998</v>
      </c>
      <c r="G34" s="97">
        <f t="shared" si="1"/>
        <v>101.00809662138484</v>
      </c>
      <c r="H34" s="60">
        <v>1610186</v>
      </c>
      <c r="I34" s="96">
        <v>1548458.5518199999</v>
      </c>
      <c r="J34" s="98">
        <f t="shared" si="0"/>
        <v>96.166439890795218</v>
      </c>
    </row>
    <row r="35" spans="1:12" ht="13.5" hidden="1" thickBot="1" x14ac:dyDescent="0.25">
      <c r="B35" s="39"/>
      <c r="C35" s="29"/>
      <c r="D35" s="51"/>
      <c r="E35" s="64">
        <v>0</v>
      </c>
      <c r="F35" s="102"/>
      <c r="G35" s="103" t="str">
        <f t="shared" si="1"/>
        <v/>
      </c>
      <c r="H35" s="62">
        <v>0</v>
      </c>
      <c r="I35" s="102">
        <v>0</v>
      </c>
      <c r="J35" s="104" t="str">
        <f t="shared" si="0"/>
        <v/>
      </c>
    </row>
    <row r="36" spans="1:12" s="8" customFormat="1" ht="22.5" customHeight="1" thickBot="1" x14ac:dyDescent="0.25">
      <c r="A36" s="8" t="s">
        <v>87</v>
      </c>
      <c r="B36" s="35" t="s">
        <v>35</v>
      </c>
      <c r="C36" s="30">
        <f>C5+C35</f>
        <v>74182874</v>
      </c>
      <c r="D36" s="52">
        <f>D5+D35</f>
        <v>59221690</v>
      </c>
      <c r="E36" s="58">
        <v>131066635.31096001</v>
      </c>
      <c r="F36" s="91">
        <v>139427889.33989</v>
      </c>
      <c r="G36" s="105">
        <f t="shared" si="1"/>
        <v>106.37939168049338</v>
      </c>
      <c r="H36" s="58">
        <v>105229028</v>
      </c>
      <c r="I36" s="91">
        <v>112253136.08347</v>
      </c>
      <c r="J36" s="92">
        <f t="shared" si="0"/>
        <v>106.67506696295817</v>
      </c>
    </row>
    <row r="37" spans="1:12" s="8" customFormat="1" ht="16.5" customHeight="1" thickBot="1" x14ac:dyDescent="0.25">
      <c r="A37" s="8" t="s">
        <v>87</v>
      </c>
      <c r="B37" s="40" t="s">
        <v>36</v>
      </c>
      <c r="C37" s="30">
        <f t="shared" ref="C37:D37" si="3">C38+C47+C48+C49+C50+C44+C46+C45</f>
        <v>17958120</v>
      </c>
      <c r="D37" s="52">
        <f t="shared" si="3"/>
        <v>17957894</v>
      </c>
      <c r="E37" s="58">
        <v>36809029.419149995</v>
      </c>
      <c r="F37" s="91">
        <v>36662632.722550005</v>
      </c>
      <c r="G37" s="106">
        <f t="shared" si="1"/>
        <v>99.602280475986078</v>
      </c>
      <c r="H37" s="58">
        <v>36548837.699999988</v>
      </c>
      <c r="I37" s="91">
        <v>36487235.186569996</v>
      </c>
      <c r="J37" s="92">
        <f t="shared" si="0"/>
        <v>99.83145151171253</v>
      </c>
      <c r="L37" s="14"/>
    </row>
    <row r="38" spans="1:12" s="2" customFormat="1" ht="15" customHeight="1" x14ac:dyDescent="0.2">
      <c r="A38" s="1" t="s">
        <v>87</v>
      </c>
      <c r="B38" s="41" t="s">
        <v>37</v>
      </c>
      <c r="C38" s="31">
        <f t="shared" ref="C38:D38" si="4">C39+C40+C41+C42+C43</f>
        <v>17166009</v>
      </c>
      <c r="D38" s="53">
        <f t="shared" si="4"/>
        <v>17166009</v>
      </c>
      <c r="E38" s="63">
        <v>35777127.299999997</v>
      </c>
      <c r="F38" s="107">
        <v>35593492.722139999</v>
      </c>
      <c r="G38" s="108">
        <f t="shared" si="1"/>
        <v>99.486726320086632</v>
      </c>
      <c r="H38" s="63">
        <v>35777127.299999997</v>
      </c>
      <c r="I38" s="107">
        <v>35593492.722139999</v>
      </c>
      <c r="J38" s="95">
        <f t="shared" si="0"/>
        <v>99.486726320086632</v>
      </c>
    </row>
    <row r="39" spans="1:12" s="2" customFormat="1" ht="14.45" customHeight="1" x14ac:dyDescent="0.2">
      <c r="A39" s="2" t="s">
        <v>155</v>
      </c>
      <c r="B39" s="42" t="s">
        <v>38</v>
      </c>
      <c r="C39" s="27">
        <v>2828098</v>
      </c>
      <c r="D39" s="49">
        <v>2828098</v>
      </c>
      <c r="E39" s="60">
        <v>9701131.0999999996</v>
      </c>
      <c r="F39" s="96">
        <v>9894468.0999999996</v>
      </c>
      <c r="G39" s="97">
        <f t="shared" si="1"/>
        <v>101.99293255608102</v>
      </c>
      <c r="H39" s="60">
        <v>9701131.0999999996</v>
      </c>
      <c r="I39" s="96">
        <v>9894468.0999999996</v>
      </c>
      <c r="J39" s="98">
        <f t="shared" si="0"/>
        <v>101.99293255608102</v>
      </c>
    </row>
    <row r="40" spans="1:12" s="2" customFormat="1" ht="15" customHeight="1" x14ac:dyDescent="0.2">
      <c r="A40" s="2" t="s">
        <v>156</v>
      </c>
      <c r="B40" s="42" t="s">
        <v>39</v>
      </c>
      <c r="C40" s="27">
        <v>4228938</v>
      </c>
      <c r="D40" s="49">
        <v>4228938</v>
      </c>
      <c r="E40" s="60">
        <v>17735663.300000001</v>
      </c>
      <c r="F40" s="96">
        <v>17663929.110950001</v>
      </c>
      <c r="G40" s="97">
        <f t="shared" si="1"/>
        <v>99.595537038358188</v>
      </c>
      <c r="H40" s="60">
        <v>17735663.300000001</v>
      </c>
      <c r="I40" s="96">
        <v>17663929.110950001</v>
      </c>
      <c r="J40" s="98">
        <f t="shared" si="0"/>
        <v>99.595537038358188</v>
      </c>
    </row>
    <row r="41" spans="1:12" s="2" customFormat="1" ht="12.75" x14ac:dyDescent="0.2">
      <c r="A41" s="2" t="s">
        <v>157</v>
      </c>
      <c r="B41" s="42" t="s">
        <v>40</v>
      </c>
      <c r="C41" s="27">
        <v>5595686</v>
      </c>
      <c r="D41" s="49">
        <v>5595686</v>
      </c>
      <c r="E41" s="60">
        <v>3945258.6</v>
      </c>
      <c r="F41" s="96">
        <v>3668154.8545500003</v>
      </c>
      <c r="G41" s="97">
        <f t="shared" si="1"/>
        <v>92.97628435687335</v>
      </c>
      <c r="H41" s="60">
        <v>3945258.6</v>
      </c>
      <c r="I41" s="96">
        <v>3668154.8545500003</v>
      </c>
      <c r="J41" s="98">
        <f t="shared" si="0"/>
        <v>92.976284356873336</v>
      </c>
    </row>
    <row r="42" spans="1:12" s="2" customFormat="1" ht="13.5" customHeight="1" x14ac:dyDescent="0.2">
      <c r="A42" s="2" t="s">
        <v>158</v>
      </c>
      <c r="B42" s="42" t="s">
        <v>41</v>
      </c>
      <c r="C42" s="27">
        <v>4513287</v>
      </c>
      <c r="D42" s="49">
        <v>4513287</v>
      </c>
      <c r="E42" s="60">
        <v>4395074.3</v>
      </c>
      <c r="F42" s="96">
        <v>4366940.6566400006</v>
      </c>
      <c r="G42" s="97">
        <f t="shared" si="1"/>
        <v>99.359882417459943</v>
      </c>
      <c r="H42" s="60">
        <v>4395074.3</v>
      </c>
      <c r="I42" s="96">
        <v>4366940.6566400006</v>
      </c>
      <c r="J42" s="98">
        <f t="shared" si="0"/>
        <v>99.359882417459943</v>
      </c>
    </row>
    <row r="43" spans="1:12" s="2" customFormat="1" ht="2.25" hidden="1" customHeight="1" x14ac:dyDescent="0.2">
      <c r="A43" s="2" t="s">
        <v>89</v>
      </c>
      <c r="B43" s="42" t="s">
        <v>42</v>
      </c>
      <c r="C43" s="27"/>
      <c r="D43" s="49"/>
      <c r="E43" s="60"/>
      <c r="F43" s="96"/>
      <c r="G43" s="97" t="str">
        <f t="shared" si="1"/>
        <v/>
      </c>
      <c r="H43" s="60"/>
      <c r="I43" s="96"/>
      <c r="J43" s="98" t="str">
        <f t="shared" si="0"/>
        <v/>
      </c>
    </row>
    <row r="44" spans="1:12" s="2" customFormat="1" ht="12.75" x14ac:dyDescent="0.2">
      <c r="A44" s="2" t="s">
        <v>100</v>
      </c>
      <c r="B44" s="43" t="s">
        <v>43</v>
      </c>
      <c r="C44" s="27">
        <v>592212</v>
      </c>
      <c r="D44" s="49">
        <v>592139</v>
      </c>
      <c r="E44" s="60">
        <v>507426.4</v>
      </c>
      <c r="F44" s="96">
        <v>567310.87403999991</v>
      </c>
      <c r="G44" s="97">
        <f t="shared" si="1"/>
        <v>111.80160788638507</v>
      </c>
      <c r="H44" s="60">
        <v>507396.4</v>
      </c>
      <c r="I44" s="96">
        <v>567280.87403999991</v>
      </c>
      <c r="J44" s="98">
        <f t="shared" si="0"/>
        <v>111.80230566082059</v>
      </c>
    </row>
    <row r="45" spans="1:12" s="2" customFormat="1" ht="12.75" x14ac:dyDescent="0.2">
      <c r="A45" s="2" t="s">
        <v>101</v>
      </c>
      <c r="B45" s="43" t="s">
        <v>44</v>
      </c>
      <c r="C45" s="27">
        <v>3679</v>
      </c>
      <c r="D45" s="49"/>
      <c r="E45" s="60">
        <v>93082.737939999992</v>
      </c>
      <c r="F45" s="96">
        <v>85919.54178</v>
      </c>
      <c r="G45" s="97">
        <f t="shared" si="1"/>
        <v>92.304484893195436</v>
      </c>
      <c r="H45" s="60">
        <v>23905.3</v>
      </c>
      <c r="I45" s="96">
        <v>21616.26857</v>
      </c>
      <c r="J45" s="98">
        <f t="shared" si="0"/>
        <v>90.424586054138629</v>
      </c>
    </row>
    <row r="46" spans="1:12" s="2" customFormat="1" ht="13.5" customHeight="1" x14ac:dyDescent="0.2">
      <c r="A46" s="2" t="s">
        <v>102</v>
      </c>
      <c r="B46" s="43" t="s">
        <v>45</v>
      </c>
      <c r="C46" s="27">
        <v>289076</v>
      </c>
      <c r="D46" s="49">
        <v>197815</v>
      </c>
      <c r="E46" s="60">
        <v>425117.89798000001</v>
      </c>
      <c r="F46" s="96">
        <v>435705.48334999999</v>
      </c>
      <c r="G46" s="97">
        <f t="shared" si="1"/>
        <v>102.49050567391028</v>
      </c>
      <c r="H46" s="60">
        <v>302268.40000000002</v>
      </c>
      <c r="I46" s="96">
        <v>301313.42429</v>
      </c>
      <c r="J46" s="98">
        <f t="shared" si="0"/>
        <v>99.684063663287333</v>
      </c>
    </row>
    <row r="47" spans="1:12" s="4" customFormat="1" ht="39" hidden="1" customHeight="1" x14ac:dyDescent="0.2">
      <c r="A47" s="2" t="s">
        <v>161</v>
      </c>
      <c r="B47" s="44" t="s">
        <v>46</v>
      </c>
      <c r="C47" s="32"/>
      <c r="D47" s="54"/>
      <c r="E47" s="60">
        <v>0</v>
      </c>
      <c r="F47" s="96">
        <v>0</v>
      </c>
      <c r="G47" s="97" t="str">
        <f t="shared" si="1"/>
        <v/>
      </c>
      <c r="H47" s="60">
        <v>0</v>
      </c>
      <c r="I47" s="96">
        <v>0</v>
      </c>
      <c r="J47" s="98" t="str">
        <f t="shared" si="0"/>
        <v/>
      </c>
    </row>
    <row r="48" spans="1:12" s="2" customFormat="1" ht="15.75" customHeight="1" x14ac:dyDescent="0.2">
      <c r="A48" s="2" t="s">
        <v>103</v>
      </c>
      <c r="B48" s="45" t="s">
        <v>47</v>
      </c>
      <c r="C48" s="33">
        <v>5363</v>
      </c>
      <c r="D48" s="55">
        <v>100150</v>
      </c>
      <c r="E48" s="60">
        <v>0</v>
      </c>
      <c r="F48" s="96">
        <v>83384.567949999997</v>
      </c>
      <c r="G48" s="97" t="str">
        <f>IF(E48=0,"",F48*100/E48)</f>
        <v/>
      </c>
      <c r="H48" s="60">
        <v>0</v>
      </c>
      <c r="I48" s="96">
        <v>106712.36424</v>
      </c>
      <c r="J48" s="98" t="str">
        <f t="shared" si="0"/>
        <v/>
      </c>
    </row>
    <row r="49" spans="1:12" s="2" customFormat="1" ht="27.6" customHeight="1" x14ac:dyDescent="0.2">
      <c r="A49" s="2" t="s">
        <v>104</v>
      </c>
      <c r="B49" s="45" t="s">
        <v>48</v>
      </c>
      <c r="C49" s="33">
        <v>-98219</v>
      </c>
      <c r="D49" s="55">
        <v>-98219</v>
      </c>
      <c r="E49" s="60">
        <v>0</v>
      </c>
      <c r="F49" s="96">
        <v>-103180.46670999999</v>
      </c>
      <c r="G49" s="97" t="str">
        <f>IF(E49=0,"",F49*100/E49)</f>
        <v/>
      </c>
      <c r="H49" s="60">
        <v>0</v>
      </c>
      <c r="I49" s="96">
        <v>-103180.46670999999</v>
      </c>
      <c r="J49" s="98" t="str">
        <f t="shared" si="0"/>
        <v/>
      </c>
    </row>
    <row r="50" spans="1:12" s="2" customFormat="1" ht="29.1" customHeight="1" thickBot="1" x14ac:dyDescent="0.25">
      <c r="B50" s="39" t="s">
        <v>49</v>
      </c>
      <c r="C50" s="34"/>
      <c r="D50" s="56"/>
      <c r="E50" s="109">
        <v>6275.0832300000002</v>
      </c>
      <c r="F50" s="102"/>
      <c r="G50" s="97">
        <f>IF(E50=0,"",F50*100/E50)</f>
        <v>0</v>
      </c>
      <c r="H50" s="109">
        <v>-61859.7</v>
      </c>
      <c r="I50" s="102"/>
      <c r="J50" s="98">
        <f t="shared" si="0"/>
        <v>0</v>
      </c>
      <c r="K50" s="19"/>
      <c r="L50" s="20"/>
    </row>
    <row r="51" spans="1:12" s="4" customFormat="1" ht="14.25" customHeight="1" thickBot="1" x14ac:dyDescent="0.25">
      <c r="A51" s="8" t="s">
        <v>87</v>
      </c>
      <c r="B51" s="35" t="s">
        <v>50</v>
      </c>
      <c r="C51" s="30">
        <f t="shared" ref="C51:D51" si="5">C36+C37</f>
        <v>92140994</v>
      </c>
      <c r="D51" s="22">
        <f t="shared" si="5"/>
        <v>77179584</v>
      </c>
      <c r="E51" s="110">
        <v>167875664.73010999</v>
      </c>
      <c r="F51" s="23">
        <v>176090522.06244001</v>
      </c>
      <c r="G51" s="111">
        <f>IF(E51=0,"",F51*100/E51)</f>
        <v>104.89341760494997</v>
      </c>
      <c r="H51" s="110">
        <v>141777865.69999999</v>
      </c>
      <c r="I51" s="23">
        <v>148740371.27004001</v>
      </c>
      <c r="J51" s="92">
        <f t="shared" si="0"/>
        <v>104.91085511526362</v>
      </c>
      <c r="L51" s="15"/>
    </row>
    <row r="52" spans="1:12" s="4" customFormat="1" ht="17.45" customHeight="1" thickBot="1" x14ac:dyDescent="0.25">
      <c r="B52" s="126" t="s">
        <v>90</v>
      </c>
      <c r="C52" s="126"/>
      <c r="D52" s="126"/>
    </row>
    <row r="53" spans="1:12" ht="26.25" customHeight="1" thickBot="1" x14ac:dyDescent="0.25">
      <c r="B53" s="128"/>
      <c r="C53" s="130" t="s">
        <v>86</v>
      </c>
      <c r="D53" s="131"/>
      <c r="E53" s="123" t="s">
        <v>1</v>
      </c>
      <c r="F53" s="124"/>
      <c r="G53" s="125"/>
      <c r="H53" s="123" t="s">
        <v>2</v>
      </c>
      <c r="I53" s="124"/>
      <c r="J53" s="125"/>
      <c r="K53" s="16"/>
      <c r="L53" s="2"/>
    </row>
    <row r="54" spans="1:12" ht="42" customHeight="1" thickBot="1" x14ac:dyDescent="0.25">
      <c r="B54" s="129"/>
      <c r="C54" s="65" t="s">
        <v>1</v>
      </c>
      <c r="D54" s="77" t="s">
        <v>2</v>
      </c>
      <c r="E54" s="85" t="s">
        <v>163</v>
      </c>
      <c r="F54" s="112" t="s">
        <v>3</v>
      </c>
      <c r="G54" s="113" t="s">
        <v>4</v>
      </c>
      <c r="H54" s="85" t="s">
        <v>163</v>
      </c>
      <c r="I54" s="112" t="s">
        <v>3</v>
      </c>
      <c r="J54" s="86" t="s">
        <v>4</v>
      </c>
      <c r="K54" s="17"/>
      <c r="L54" s="2"/>
    </row>
    <row r="55" spans="1:12" s="8" customFormat="1" ht="24" customHeight="1" x14ac:dyDescent="0.2">
      <c r="A55" s="8" t="s">
        <v>91</v>
      </c>
      <c r="B55" s="69" t="s">
        <v>51</v>
      </c>
      <c r="C55" s="66">
        <v>5444717</v>
      </c>
      <c r="D55" s="78">
        <v>1729557</v>
      </c>
      <c r="E55" s="63">
        <v>12428489.38274</v>
      </c>
      <c r="F55" s="107">
        <v>9957566.0557400007</v>
      </c>
      <c r="G55" s="108">
        <f t="shared" ref="G55:G90" si="6">IF(E55=0,"",F55*100/E55)</f>
        <v>80.1188764707682</v>
      </c>
      <c r="H55" s="63">
        <v>5249977.5819499996</v>
      </c>
      <c r="I55" s="107">
        <v>3238644.03113</v>
      </c>
      <c r="J55" s="114">
        <f t="shared" ref="J55:J90" si="7">IF(H55=0,"",I55/H55*100)</f>
        <v>61.68872115311148</v>
      </c>
      <c r="K55" s="18"/>
      <c r="L55" s="4"/>
    </row>
    <row r="56" spans="1:12" ht="25.5" customHeight="1" x14ac:dyDescent="0.2">
      <c r="A56" s="1" t="s">
        <v>87</v>
      </c>
      <c r="B56" s="70" t="s">
        <v>52</v>
      </c>
      <c r="C56" s="67">
        <v>2830336</v>
      </c>
      <c r="D56" s="79">
        <v>383390</v>
      </c>
      <c r="E56" s="60">
        <v>3769018.3988999999</v>
      </c>
      <c r="F56" s="96">
        <v>3703133.1704199999</v>
      </c>
      <c r="G56" s="115">
        <f t="shared" si="6"/>
        <v>98.251926058540107</v>
      </c>
      <c r="H56" s="60">
        <v>499025.7</v>
      </c>
      <c r="I56" s="96">
        <v>496592.68418999994</v>
      </c>
      <c r="J56" s="98">
        <f t="shared" si="7"/>
        <v>99.512446791818519</v>
      </c>
    </row>
    <row r="57" spans="1:12" ht="12.75" x14ac:dyDescent="0.2">
      <c r="A57" s="1" t="s">
        <v>105</v>
      </c>
      <c r="B57" s="70" t="s">
        <v>53</v>
      </c>
      <c r="C57" s="67">
        <v>308008</v>
      </c>
      <c r="D57" s="79">
        <v>308008</v>
      </c>
      <c r="E57" s="60">
        <v>612547.69999999995</v>
      </c>
      <c r="F57" s="96">
        <v>612307.21817000001</v>
      </c>
      <c r="G57" s="115">
        <f t="shared" si="6"/>
        <v>99.960740717824919</v>
      </c>
      <c r="H57" s="60">
        <v>612547.69999999995</v>
      </c>
      <c r="I57" s="96">
        <v>612307.21817000001</v>
      </c>
      <c r="J57" s="98">
        <f t="shared" si="7"/>
        <v>99.960740717824919</v>
      </c>
      <c r="K57" s="10"/>
    </row>
    <row r="58" spans="1:12" ht="39.75" customHeight="1" x14ac:dyDescent="0.2">
      <c r="A58" s="1" t="s">
        <v>106</v>
      </c>
      <c r="B58" s="70" t="s">
        <v>54</v>
      </c>
      <c r="C58" s="67">
        <v>706634</v>
      </c>
      <c r="D58" s="79">
        <v>263332</v>
      </c>
      <c r="E58" s="60">
        <v>1038557.36931</v>
      </c>
      <c r="F58" s="96">
        <v>1027812.86028</v>
      </c>
      <c r="G58" s="115">
        <f t="shared" si="6"/>
        <v>98.965439045785359</v>
      </c>
      <c r="H58" s="60">
        <v>304379.2</v>
      </c>
      <c r="I58" s="96">
        <v>302599.50688</v>
      </c>
      <c r="J58" s="98">
        <f t="shared" si="7"/>
        <v>99.415303962951469</v>
      </c>
      <c r="K58" s="10"/>
    </row>
    <row r="59" spans="1:12" ht="12.75" x14ac:dyDescent="0.2">
      <c r="A59" s="11" t="s">
        <v>107</v>
      </c>
      <c r="B59" s="70" t="s">
        <v>55</v>
      </c>
      <c r="C59" s="67">
        <v>190745</v>
      </c>
      <c r="D59" s="79">
        <v>58228</v>
      </c>
      <c r="E59" s="60">
        <v>86925.236099999995</v>
      </c>
      <c r="F59" s="96">
        <v>86779.835790000012</v>
      </c>
      <c r="G59" s="115">
        <f t="shared" si="6"/>
        <v>99.832729462094633</v>
      </c>
      <c r="H59" s="60">
        <v>73597.899999999994</v>
      </c>
      <c r="I59" s="96">
        <v>73528.918369999999</v>
      </c>
      <c r="J59" s="98">
        <f t="shared" si="7"/>
        <v>99.906272284942915</v>
      </c>
      <c r="K59" s="10"/>
    </row>
    <row r="60" spans="1:12" ht="12.75" x14ac:dyDescent="0.2">
      <c r="A60" s="11" t="s">
        <v>108</v>
      </c>
      <c r="B60" s="70" t="s">
        <v>56</v>
      </c>
      <c r="C60" s="67">
        <v>1</v>
      </c>
      <c r="D60" s="79"/>
      <c r="E60" s="60">
        <v>194147.48925000001</v>
      </c>
      <c r="F60" s="96">
        <v>0</v>
      </c>
      <c r="G60" s="115">
        <f>IF(E60=0,"",F60*100/E60)</f>
        <v>0</v>
      </c>
      <c r="H60" s="60">
        <v>52203.5</v>
      </c>
      <c r="I60" s="96">
        <v>0</v>
      </c>
      <c r="J60" s="98">
        <f t="shared" si="7"/>
        <v>0</v>
      </c>
      <c r="K60" s="10"/>
    </row>
    <row r="61" spans="1:12" ht="24" x14ac:dyDescent="0.2">
      <c r="A61" s="11" t="s">
        <v>109</v>
      </c>
      <c r="B61" s="70" t="s">
        <v>57</v>
      </c>
      <c r="C61" s="67">
        <v>52682</v>
      </c>
      <c r="D61" s="79">
        <v>52682</v>
      </c>
      <c r="E61" s="60">
        <v>39074.199999999997</v>
      </c>
      <c r="F61" s="96">
        <v>38950.758419999998</v>
      </c>
      <c r="G61" s="115">
        <f t="shared" si="6"/>
        <v>99.684084178306918</v>
      </c>
      <c r="H61" s="60">
        <v>39074.199999999997</v>
      </c>
      <c r="I61" s="96">
        <v>38950.758419999998</v>
      </c>
      <c r="J61" s="98">
        <f t="shared" si="7"/>
        <v>99.684084178306918</v>
      </c>
      <c r="K61" s="10"/>
    </row>
    <row r="62" spans="1:12" ht="15.6" customHeight="1" x14ac:dyDescent="0.2">
      <c r="A62" s="11" t="s">
        <v>110</v>
      </c>
      <c r="B62" s="70" t="s">
        <v>58</v>
      </c>
      <c r="C62" s="67">
        <v>1356311</v>
      </c>
      <c r="D62" s="79">
        <v>663917</v>
      </c>
      <c r="E62" s="60">
        <v>6688218.9891800005</v>
      </c>
      <c r="F62" s="96">
        <v>4488582.2126599997</v>
      </c>
      <c r="G62" s="115">
        <f t="shared" si="6"/>
        <v>67.111771009912999</v>
      </c>
      <c r="H62" s="60">
        <v>3669149.3819499998</v>
      </c>
      <c r="I62" s="96">
        <v>1714664.9450999999</v>
      </c>
      <c r="J62" s="98">
        <f t="shared" si="7"/>
        <v>46.731947015706595</v>
      </c>
      <c r="K62" s="10"/>
    </row>
    <row r="63" spans="1:12" s="8" customFormat="1" ht="12.75" x14ac:dyDescent="0.2">
      <c r="A63" s="12" t="s">
        <v>111</v>
      </c>
      <c r="B63" s="71" t="s">
        <v>59</v>
      </c>
      <c r="C63" s="68">
        <v>53630</v>
      </c>
      <c r="D63" s="80">
        <v>51680</v>
      </c>
      <c r="E63" s="84">
        <v>163548.48548</v>
      </c>
      <c r="F63" s="116">
        <v>160886.00065999999</v>
      </c>
      <c r="G63" s="117">
        <f t="shared" si="6"/>
        <v>98.372051681074353</v>
      </c>
      <c r="H63" s="84">
        <v>155791.70000000001</v>
      </c>
      <c r="I63" s="116">
        <v>155746.00873</v>
      </c>
      <c r="J63" s="118">
        <f t="shared" si="7"/>
        <v>99.970671563375973</v>
      </c>
      <c r="K63" s="9"/>
    </row>
    <row r="64" spans="1:12" s="8" customFormat="1" ht="27.95" customHeight="1" x14ac:dyDescent="0.2">
      <c r="A64" s="12" t="s">
        <v>112</v>
      </c>
      <c r="B64" s="71" t="s">
        <v>162</v>
      </c>
      <c r="C64" s="68">
        <v>544267</v>
      </c>
      <c r="D64" s="80">
        <v>287527</v>
      </c>
      <c r="E64" s="84">
        <v>1586965.7863</v>
      </c>
      <c r="F64" s="116">
        <v>1429780.01434</v>
      </c>
      <c r="G64" s="117">
        <f t="shared" si="6"/>
        <v>90.095200960414033</v>
      </c>
      <c r="H64" s="84">
        <v>1008310.6</v>
      </c>
      <c r="I64" s="116">
        <v>861756.67359000002</v>
      </c>
      <c r="J64" s="118">
        <f t="shared" si="7"/>
        <v>85.465398617251481</v>
      </c>
      <c r="K64" s="9"/>
    </row>
    <row r="65" spans="1:11" s="8" customFormat="1" ht="14.1" customHeight="1" x14ac:dyDescent="0.2">
      <c r="A65" s="12" t="s">
        <v>113</v>
      </c>
      <c r="B65" s="71" t="s">
        <v>60</v>
      </c>
      <c r="C65" s="68">
        <v>16541521</v>
      </c>
      <c r="D65" s="80">
        <v>14656965</v>
      </c>
      <c r="E65" s="84">
        <v>40178951.306550004</v>
      </c>
      <c r="F65" s="116">
        <v>38616667.519639999</v>
      </c>
      <c r="G65" s="117">
        <f t="shared" si="6"/>
        <v>96.111686004469405</v>
      </c>
      <c r="H65" s="84">
        <v>34141311.159999996</v>
      </c>
      <c r="I65" s="116">
        <v>33825708.124020003</v>
      </c>
      <c r="J65" s="118">
        <f t="shared" si="7"/>
        <v>99.075597786795726</v>
      </c>
      <c r="K65" s="9"/>
    </row>
    <row r="66" spans="1:11" ht="12.75" x14ac:dyDescent="0.2">
      <c r="A66" s="11" t="s">
        <v>114</v>
      </c>
      <c r="B66" s="70" t="s">
        <v>61</v>
      </c>
      <c r="C66" s="67">
        <v>243647</v>
      </c>
      <c r="D66" s="79">
        <v>243647</v>
      </c>
      <c r="E66" s="60">
        <v>523879.2</v>
      </c>
      <c r="F66" s="96">
        <v>523875.99987</v>
      </c>
      <c r="G66" s="115">
        <f t="shared" si="6"/>
        <v>99.999389147345425</v>
      </c>
      <c r="H66" s="60">
        <v>523879.2</v>
      </c>
      <c r="I66" s="96">
        <v>523875.99987</v>
      </c>
      <c r="J66" s="98">
        <f t="shared" si="7"/>
        <v>99.999389147345425</v>
      </c>
      <c r="K66" s="10"/>
    </row>
    <row r="67" spans="1:11" ht="12.75" x14ac:dyDescent="0.2">
      <c r="A67" s="11" t="s">
        <v>115</v>
      </c>
      <c r="B67" s="70" t="s">
        <v>62</v>
      </c>
      <c r="C67" s="67">
        <v>66286</v>
      </c>
      <c r="D67" s="79">
        <v>66286</v>
      </c>
      <c r="E67" s="60">
        <v>158228.6</v>
      </c>
      <c r="F67" s="96">
        <v>152026.09483000002</v>
      </c>
      <c r="G67" s="115">
        <f t="shared" si="6"/>
        <v>96.080035360231975</v>
      </c>
      <c r="H67" s="60">
        <v>158228.6</v>
      </c>
      <c r="I67" s="96">
        <v>152026.09483000002</v>
      </c>
      <c r="J67" s="98">
        <f t="shared" si="7"/>
        <v>96.080035360231975</v>
      </c>
      <c r="K67" s="10"/>
    </row>
    <row r="68" spans="1:11" ht="12.75" x14ac:dyDescent="0.2">
      <c r="A68" s="11" t="s">
        <v>116</v>
      </c>
      <c r="B68" s="70" t="s">
        <v>63</v>
      </c>
      <c r="C68" s="67">
        <v>8725</v>
      </c>
      <c r="D68" s="79">
        <v>8725</v>
      </c>
      <c r="E68" s="60">
        <v>10265.700000000001</v>
      </c>
      <c r="F68" s="96">
        <v>10265.691999999999</v>
      </c>
      <c r="G68" s="115">
        <f t="shared" si="6"/>
        <v>99.99992207058456</v>
      </c>
      <c r="H68" s="60">
        <v>10265.700000000001</v>
      </c>
      <c r="I68" s="96">
        <v>10265.691999999999</v>
      </c>
      <c r="J68" s="98">
        <f t="shared" si="7"/>
        <v>99.99992207058456</v>
      </c>
      <c r="K68" s="10"/>
    </row>
    <row r="69" spans="1:11" ht="12.75" x14ac:dyDescent="0.2">
      <c r="A69" s="11" t="s">
        <v>117</v>
      </c>
      <c r="B69" s="70" t="s">
        <v>64</v>
      </c>
      <c r="C69" s="67">
        <v>6447742</v>
      </c>
      <c r="D69" s="79">
        <v>6440915</v>
      </c>
      <c r="E69" s="60">
        <v>4952272.1099100001</v>
      </c>
      <c r="F69" s="96">
        <v>4884960.5539899999</v>
      </c>
      <c r="G69" s="115">
        <f t="shared" si="6"/>
        <v>98.64079447925927</v>
      </c>
      <c r="H69" s="60">
        <v>4936193.8</v>
      </c>
      <c r="I69" s="96">
        <v>4866514.5804099999</v>
      </c>
      <c r="J69" s="98">
        <f t="shared" si="7"/>
        <v>98.58840186562368</v>
      </c>
      <c r="K69" s="10"/>
    </row>
    <row r="70" spans="1:11" ht="12.75" x14ac:dyDescent="0.2">
      <c r="A70" s="11" t="s">
        <v>118</v>
      </c>
      <c r="B70" s="70" t="s">
        <v>65</v>
      </c>
      <c r="C70" s="67">
        <v>78574</v>
      </c>
      <c r="D70" s="79">
        <v>77324</v>
      </c>
      <c r="E70" s="60">
        <v>95975.87</v>
      </c>
      <c r="F70" s="96">
        <v>95164.351510000008</v>
      </c>
      <c r="G70" s="115">
        <f t="shared" si="6"/>
        <v>99.154455708502582</v>
      </c>
      <c r="H70" s="60">
        <v>90334.5</v>
      </c>
      <c r="I70" s="96">
        <v>89551.780440000002</v>
      </c>
      <c r="J70" s="98">
        <f t="shared" si="7"/>
        <v>99.133531972834305</v>
      </c>
      <c r="K70" s="10"/>
    </row>
    <row r="71" spans="1:11" ht="12.75" x14ac:dyDescent="0.2">
      <c r="A71" s="11" t="s">
        <v>119</v>
      </c>
      <c r="B71" s="70" t="s">
        <v>66</v>
      </c>
      <c r="C71" s="67">
        <v>209170</v>
      </c>
      <c r="D71" s="79">
        <v>209141</v>
      </c>
      <c r="E71" s="60">
        <v>421646.74</v>
      </c>
      <c r="F71" s="96">
        <v>398106.31874999998</v>
      </c>
      <c r="G71" s="115">
        <f t="shared" si="6"/>
        <v>94.4170275690973</v>
      </c>
      <c r="H71" s="60">
        <v>418961.9</v>
      </c>
      <c r="I71" s="96">
        <v>395425.44874999998</v>
      </c>
      <c r="J71" s="98">
        <f t="shared" si="7"/>
        <v>94.382197701031984</v>
      </c>
      <c r="K71" s="10"/>
    </row>
    <row r="72" spans="1:11" ht="12.75" x14ac:dyDescent="0.2">
      <c r="A72" s="11" t="s">
        <v>120</v>
      </c>
      <c r="B72" s="70" t="s">
        <v>67</v>
      </c>
      <c r="C72" s="67">
        <v>995584</v>
      </c>
      <c r="D72" s="79">
        <v>559249</v>
      </c>
      <c r="E72" s="60">
        <v>2519373.8267399999</v>
      </c>
      <c r="F72" s="96">
        <v>1894756.17132</v>
      </c>
      <c r="G72" s="115">
        <f t="shared" si="6"/>
        <v>75.207424607239091</v>
      </c>
      <c r="H72" s="60">
        <v>1352150.3</v>
      </c>
      <c r="I72" s="96">
        <v>1339704.4368</v>
      </c>
      <c r="J72" s="98">
        <f t="shared" si="7"/>
        <v>99.079550313304665</v>
      </c>
      <c r="K72" s="10"/>
    </row>
    <row r="73" spans="1:11" ht="12.75" x14ac:dyDescent="0.2">
      <c r="A73" s="11" t="s">
        <v>121</v>
      </c>
      <c r="B73" s="70" t="s">
        <v>68</v>
      </c>
      <c r="C73" s="67">
        <v>7496234</v>
      </c>
      <c r="D73" s="79">
        <v>6490487</v>
      </c>
      <c r="E73" s="60">
        <v>26363767.2357</v>
      </c>
      <c r="F73" s="96">
        <v>25610800.549540002</v>
      </c>
      <c r="G73" s="115">
        <f t="shared" si="6"/>
        <v>97.143933644125084</v>
      </c>
      <c r="H73" s="60">
        <v>22428073.699999999</v>
      </c>
      <c r="I73" s="96">
        <v>22255556.64232</v>
      </c>
      <c r="J73" s="98">
        <f t="shared" si="7"/>
        <v>99.230798596492932</v>
      </c>
      <c r="K73" s="10"/>
    </row>
    <row r="74" spans="1:11" ht="12.75" x14ac:dyDescent="0.2">
      <c r="A74" s="11" t="s">
        <v>122</v>
      </c>
      <c r="B74" s="70" t="s">
        <v>69</v>
      </c>
      <c r="C74" s="67">
        <v>168536</v>
      </c>
      <c r="D74" s="79">
        <v>168100</v>
      </c>
      <c r="E74" s="60">
        <v>1350342.3</v>
      </c>
      <c r="F74" s="96">
        <v>1336087.03476</v>
      </c>
      <c r="G74" s="115">
        <f t="shared" si="6"/>
        <v>98.944322099663168</v>
      </c>
      <c r="H74" s="60">
        <v>1350342.3</v>
      </c>
      <c r="I74" s="96">
        <v>1336087.03476</v>
      </c>
      <c r="J74" s="98">
        <f t="shared" si="7"/>
        <v>98.944322099663168</v>
      </c>
      <c r="K74" s="10"/>
    </row>
    <row r="75" spans="1:11" ht="27.95" hidden="1" customHeight="1" x14ac:dyDescent="0.2">
      <c r="B75" s="70" t="s">
        <v>70</v>
      </c>
      <c r="C75" s="67"/>
      <c r="D75" s="79"/>
      <c r="E75" s="60">
        <v>0</v>
      </c>
      <c r="F75" s="96">
        <v>0</v>
      </c>
      <c r="G75" s="115" t="str">
        <f t="shared" si="6"/>
        <v/>
      </c>
      <c r="H75" s="60">
        <v>0</v>
      </c>
      <c r="I75" s="96">
        <v>0</v>
      </c>
      <c r="J75" s="98" t="str">
        <f t="shared" si="7"/>
        <v/>
      </c>
      <c r="K75" s="10"/>
    </row>
    <row r="76" spans="1:11" ht="16.5" customHeight="1" x14ac:dyDescent="0.2">
      <c r="A76" s="1" t="s">
        <v>87</v>
      </c>
      <c r="B76" s="70" t="s">
        <v>71</v>
      </c>
      <c r="C76" s="67">
        <v>827023</v>
      </c>
      <c r="D76" s="79">
        <v>393091</v>
      </c>
      <c r="E76" s="60">
        <v>3783199.7242000001</v>
      </c>
      <c r="F76" s="96">
        <v>3710624.753069995</v>
      </c>
      <c r="G76" s="115">
        <f t="shared" si="6"/>
        <v>98.081651077902009</v>
      </c>
      <c r="H76" s="60">
        <v>2872881.1599999936</v>
      </c>
      <c r="I76" s="96">
        <v>2856700.4138400052</v>
      </c>
      <c r="J76" s="98">
        <f t="shared" si="7"/>
        <v>99.436776348939247</v>
      </c>
      <c r="K76" s="10"/>
    </row>
    <row r="77" spans="1:11" s="8" customFormat="1" ht="12.75" x14ac:dyDescent="0.2">
      <c r="A77" s="12" t="s">
        <v>123</v>
      </c>
      <c r="B77" s="71" t="s">
        <v>72</v>
      </c>
      <c r="C77" s="68">
        <v>5681018</v>
      </c>
      <c r="D77" s="80">
        <v>3457409</v>
      </c>
      <c r="E77" s="84">
        <v>10098149.599270001</v>
      </c>
      <c r="F77" s="116">
        <v>9275272.3522900008</v>
      </c>
      <c r="G77" s="117">
        <f t="shared" si="6"/>
        <v>91.85120760104914</v>
      </c>
      <c r="H77" s="84">
        <v>4788509.0721899997</v>
      </c>
      <c r="I77" s="116">
        <v>4771513.2911800006</v>
      </c>
      <c r="J77" s="118">
        <f t="shared" si="7"/>
        <v>99.645071550376613</v>
      </c>
      <c r="K77" s="9"/>
    </row>
    <row r="78" spans="1:11" s="8" customFormat="1" ht="12.75" x14ac:dyDescent="0.2">
      <c r="A78" s="12" t="s">
        <v>124</v>
      </c>
      <c r="B78" s="71" t="s">
        <v>73</v>
      </c>
      <c r="C78" s="68">
        <v>210973</v>
      </c>
      <c r="D78" s="80">
        <v>198393</v>
      </c>
      <c r="E78" s="84">
        <v>1639043.1189600001</v>
      </c>
      <c r="F78" s="116">
        <v>1557820.0929</v>
      </c>
      <c r="G78" s="117">
        <f t="shared" si="6"/>
        <v>95.044485094965808</v>
      </c>
      <c r="H78" s="84">
        <v>1544976.8</v>
      </c>
      <c r="I78" s="116">
        <v>1536840.07595</v>
      </c>
      <c r="J78" s="118">
        <f t="shared" si="7"/>
        <v>99.473343285802088</v>
      </c>
      <c r="K78" s="9"/>
    </row>
    <row r="79" spans="1:11" s="8" customFormat="1" ht="12.75" x14ac:dyDescent="0.2">
      <c r="A79" s="12" t="s">
        <v>125</v>
      </c>
      <c r="B79" s="71" t="s">
        <v>74</v>
      </c>
      <c r="C79" s="68">
        <v>26780239</v>
      </c>
      <c r="D79" s="80">
        <v>16892887</v>
      </c>
      <c r="E79" s="84">
        <v>51682181.402570002</v>
      </c>
      <c r="F79" s="116">
        <v>50935912.257199995</v>
      </c>
      <c r="G79" s="117">
        <f t="shared" si="6"/>
        <v>98.556041705056785</v>
      </c>
      <c r="H79" s="84">
        <v>33924581.256760001</v>
      </c>
      <c r="I79" s="116">
        <v>33735308.789229997</v>
      </c>
      <c r="J79" s="118">
        <f t="shared" si="7"/>
        <v>99.442078691856253</v>
      </c>
      <c r="K79" s="9"/>
    </row>
    <row r="80" spans="1:11" s="8" customFormat="1" ht="12.75" x14ac:dyDescent="0.2">
      <c r="A80" s="12" t="s">
        <v>126</v>
      </c>
      <c r="B80" s="71" t="s">
        <v>75</v>
      </c>
      <c r="C80" s="68">
        <v>2938775</v>
      </c>
      <c r="D80" s="80">
        <v>960242</v>
      </c>
      <c r="E80" s="84">
        <v>7371651.8855699999</v>
      </c>
      <c r="F80" s="116">
        <v>7116463.0816099998</v>
      </c>
      <c r="G80" s="117">
        <f t="shared" si="6"/>
        <v>96.538241252825145</v>
      </c>
      <c r="H80" s="84">
        <v>3210313.6</v>
      </c>
      <c r="I80" s="116">
        <v>3115986.8185300003</v>
      </c>
      <c r="J80" s="118">
        <f t="shared" si="7"/>
        <v>97.061758032922398</v>
      </c>
      <c r="K80" s="9"/>
    </row>
    <row r="81" spans="1:12" s="8" customFormat="1" ht="12.75" x14ac:dyDescent="0.2">
      <c r="A81" s="12" t="s">
        <v>127</v>
      </c>
      <c r="B81" s="71" t="s">
        <v>76</v>
      </c>
      <c r="C81" s="68">
        <v>16624396</v>
      </c>
      <c r="D81" s="80">
        <v>16617127</v>
      </c>
      <c r="E81" s="84">
        <v>12785808.98191</v>
      </c>
      <c r="F81" s="116">
        <v>12635369.08739</v>
      </c>
      <c r="G81" s="117">
        <f t="shared" si="6"/>
        <v>98.823383841156641</v>
      </c>
      <c r="H81" s="84">
        <v>12779536.800000001</v>
      </c>
      <c r="I81" s="116">
        <v>12629407.95503</v>
      </c>
      <c r="J81" s="118">
        <f t="shared" si="7"/>
        <v>98.825240325064044</v>
      </c>
      <c r="K81" s="9"/>
    </row>
    <row r="82" spans="1:12" s="8" customFormat="1" ht="12.75" x14ac:dyDescent="0.2">
      <c r="A82" s="12" t="s">
        <v>128</v>
      </c>
      <c r="B82" s="71" t="s">
        <v>77</v>
      </c>
      <c r="C82" s="68">
        <v>18464207</v>
      </c>
      <c r="D82" s="80">
        <v>17949260</v>
      </c>
      <c r="E82" s="84">
        <v>38312147.32643</v>
      </c>
      <c r="F82" s="116">
        <v>37793647.003989995</v>
      </c>
      <c r="G82" s="117">
        <f t="shared" si="6"/>
        <v>98.646642491682229</v>
      </c>
      <c r="H82" s="84">
        <v>37888482.429099999</v>
      </c>
      <c r="I82" s="116">
        <v>37377084.440239996</v>
      </c>
      <c r="J82" s="118">
        <f t="shared" si="7"/>
        <v>98.650254757980946</v>
      </c>
      <c r="K82" s="9"/>
    </row>
    <row r="83" spans="1:12" s="8" customFormat="1" ht="12.75" x14ac:dyDescent="0.2">
      <c r="A83" s="12" t="s">
        <v>129</v>
      </c>
      <c r="B83" s="71" t="s">
        <v>78</v>
      </c>
      <c r="C83" s="68">
        <v>1274388</v>
      </c>
      <c r="D83" s="80">
        <v>1201213</v>
      </c>
      <c r="E83" s="84">
        <v>3778748.1880000001</v>
      </c>
      <c r="F83" s="116">
        <v>3644302.9306100002</v>
      </c>
      <c r="G83" s="117">
        <f t="shared" si="6"/>
        <v>96.442068888925917</v>
      </c>
      <c r="H83" s="84">
        <v>2040790.2</v>
      </c>
      <c r="I83" s="116">
        <v>1991700.6532999999</v>
      </c>
      <c r="J83" s="118">
        <f t="shared" si="7"/>
        <v>97.594581417531302</v>
      </c>
      <c r="K83" s="9"/>
    </row>
    <row r="84" spans="1:12" s="8" customFormat="1" ht="12.75" x14ac:dyDescent="0.2">
      <c r="A84" s="12" t="s">
        <v>130</v>
      </c>
      <c r="B84" s="71" t="s">
        <v>79</v>
      </c>
      <c r="C84" s="68">
        <v>149235</v>
      </c>
      <c r="D84" s="80">
        <v>100764</v>
      </c>
      <c r="E84" s="84">
        <v>39188.191920000005</v>
      </c>
      <c r="F84" s="116">
        <v>38419.893810000001</v>
      </c>
      <c r="G84" s="117">
        <f t="shared" si="6"/>
        <v>98.039465276763906</v>
      </c>
      <c r="H84" s="84">
        <v>0</v>
      </c>
      <c r="I84" s="116">
        <v>0</v>
      </c>
      <c r="J84" s="118" t="str">
        <f t="shared" si="7"/>
        <v/>
      </c>
      <c r="K84" s="9"/>
    </row>
    <row r="85" spans="1:12" s="8" customFormat="1" ht="27" customHeight="1" x14ac:dyDescent="0.2">
      <c r="A85" s="12" t="s">
        <v>131</v>
      </c>
      <c r="B85" s="71" t="s">
        <v>159</v>
      </c>
      <c r="C85" s="68">
        <v>1886682</v>
      </c>
      <c r="D85" s="80">
        <v>1845863</v>
      </c>
      <c r="E85" s="84">
        <v>511370.14666000003</v>
      </c>
      <c r="F85" s="116">
        <v>504444.13263999997</v>
      </c>
      <c r="G85" s="117">
        <f t="shared" si="6"/>
        <v>98.645596723774915</v>
      </c>
      <c r="H85" s="84">
        <v>510173.6</v>
      </c>
      <c r="I85" s="116">
        <v>504307.96825999999</v>
      </c>
      <c r="J85" s="118">
        <f t="shared" si="7"/>
        <v>98.850267489340879</v>
      </c>
      <c r="K85" s="9"/>
    </row>
    <row r="86" spans="1:12" s="8" customFormat="1" ht="12.75" x14ac:dyDescent="0.2">
      <c r="A86" s="8" t="s">
        <v>87</v>
      </c>
      <c r="B86" s="71" t="s">
        <v>80</v>
      </c>
      <c r="C86" s="68">
        <v>0</v>
      </c>
      <c r="D86" s="80">
        <v>5266987</v>
      </c>
      <c r="E86" s="84">
        <v>176772.34973000002</v>
      </c>
      <c r="F86" s="116">
        <v>0</v>
      </c>
      <c r="G86" s="119">
        <f>IF(E86=0,"",F86*100/E86)</f>
        <v>0</v>
      </c>
      <c r="H86" s="84">
        <v>14152224.100000001</v>
      </c>
      <c r="I86" s="116">
        <v>13965077.129309999</v>
      </c>
      <c r="J86" s="118">
        <f t="shared" si="7"/>
        <v>98.677614420407593</v>
      </c>
      <c r="K86" s="9"/>
    </row>
    <row r="87" spans="1:12" ht="23.1" customHeight="1" x14ac:dyDescent="0.2">
      <c r="A87" s="11" t="s">
        <v>132</v>
      </c>
      <c r="B87" s="70" t="s">
        <v>81</v>
      </c>
      <c r="C87" s="67"/>
      <c r="D87" s="79">
        <v>3167921</v>
      </c>
      <c r="E87" s="60">
        <v>0</v>
      </c>
      <c r="F87" s="96">
        <v>0</v>
      </c>
      <c r="G87" s="119" t="str">
        <f t="shared" ref="G87:G89" si="8">IF(E87=0,"",F87*100/E87)</f>
        <v/>
      </c>
      <c r="H87" s="60">
        <v>8249217</v>
      </c>
      <c r="I87" s="96">
        <v>8241233.3133699996</v>
      </c>
      <c r="J87" s="98">
        <f t="shared" si="7"/>
        <v>99.903218855438041</v>
      </c>
      <c r="K87" s="10"/>
    </row>
    <row r="88" spans="1:12" ht="18" customHeight="1" x14ac:dyDescent="0.2">
      <c r="A88" s="11" t="s">
        <v>133</v>
      </c>
      <c r="B88" s="70" t="s">
        <v>82</v>
      </c>
      <c r="C88" s="67"/>
      <c r="D88" s="79">
        <v>230563</v>
      </c>
      <c r="E88" s="60">
        <v>176070.98</v>
      </c>
      <c r="F88" s="96">
        <v>0</v>
      </c>
      <c r="G88" s="119">
        <f t="shared" si="8"/>
        <v>0</v>
      </c>
      <c r="H88" s="60">
        <v>3724794.8</v>
      </c>
      <c r="I88" s="96">
        <v>3552800.2918799999</v>
      </c>
      <c r="J88" s="98">
        <f t="shared" si="7"/>
        <v>95.38244340010354</v>
      </c>
      <c r="K88" s="10"/>
    </row>
    <row r="89" spans="1:12" ht="26.45" customHeight="1" thickBot="1" x14ac:dyDescent="0.25">
      <c r="A89" s="11" t="s">
        <v>134</v>
      </c>
      <c r="B89" s="73" t="s">
        <v>83</v>
      </c>
      <c r="C89" s="74"/>
      <c r="D89" s="81">
        <v>1868503</v>
      </c>
      <c r="E89" s="64">
        <v>701.36973</v>
      </c>
      <c r="F89" s="120">
        <v>0</v>
      </c>
      <c r="G89" s="119">
        <f t="shared" si="8"/>
        <v>0</v>
      </c>
      <c r="H89" s="64">
        <v>2178212.2999999998</v>
      </c>
      <c r="I89" s="120">
        <v>2171043.5240599997</v>
      </c>
      <c r="J89" s="104">
        <f t="shared" si="7"/>
        <v>99.670887179362637</v>
      </c>
      <c r="K89" s="10"/>
    </row>
    <row r="90" spans="1:12" s="8" customFormat="1" ht="26.25" customHeight="1" thickBot="1" x14ac:dyDescent="0.25">
      <c r="A90" s="8" t="s">
        <v>87</v>
      </c>
      <c r="B90" s="75" t="s">
        <v>84</v>
      </c>
      <c r="C90" s="76">
        <f>C55+C63+C64+C65+C77+C78+C79+C80+C81+C82+C83+C84+C85+C86</f>
        <v>96594048</v>
      </c>
      <c r="D90" s="82">
        <f>D55+D63+D64+D65+D77+D78+D79+D80+D81+D82+D83+D84+D85+D86</f>
        <v>81215874</v>
      </c>
      <c r="E90" s="58">
        <v>180753016.15209001</v>
      </c>
      <c r="F90" s="91">
        <v>173666550.42282</v>
      </c>
      <c r="G90" s="105">
        <f t="shared" si="6"/>
        <v>96.079475806197735</v>
      </c>
      <c r="H90" s="58">
        <v>151394978.89999995</v>
      </c>
      <c r="I90" s="91">
        <v>147709081.9585</v>
      </c>
      <c r="J90" s="92">
        <f t="shared" si="7"/>
        <v>97.565377023544102</v>
      </c>
      <c r="K90" s="9"/>
      <c r="L90" s="13"/>
    </row>
    <row r="91" spans="1:12" s="8" customFormat="1" ht="17.25" customHeight="1" thickBot="1" x14ac:dyDescent="0.25">
      <c r="A91" s="8" t="s">
        <v>87</v>
      </c>
      <c r="B91" s="35" t="s">
        <v>85</v>
      </c>
      <c r="C91" s="72">
        <f>C51-C90</f>
        <v>-4453054</v>
      </c>
      <c r="D91" s="83">
        <f>D51-D90</f>
        <v>-4036290</v>
      </c>
      <c r="E91" s="58">
        <f>E51-E90</f>
        <v>-12877351.421980023</v>
      </c>
      <c r="F91" s="91">
        <f>F51-F90</f>
        <v>2423971.6396200061</v>
      </c>
      <c r="G91" s="105"/>
      <c r="H91" s="58">
        <f>H51-H90</f>
        <v>-9617113.1999999583</v>
      </c>
      <c r="I91" s="91">
        <f>I51-I90</f>
        <v>1031289.3115400076</v>
      </c>
      <c r="J91" s="92"/>
      <c r="K91" s="9"/>
    </row>
    <row r="92" spans="1:12" ht="12" customHeight="1" x14ac:dyDescent="0.2">
      <c r="B92" s="21"/>
      <c r="C92" s="21"/>
      <c r="D92" s="21"/>
      <c r="E92" s="121"/>
      <c r="F92" s="121"/>
      <c r="G92" s="121"/>
      <c r="H92" s="121"/>
      <c r="I92" s="121"/>
      <c r="J92" s="121"/>
      <c r="K92" s="10"/>
    </row>
    <row r="93" spans="1:12" ht="12.75" x14ac:dyDescent="0.2">
      <c r="E93" s="122"/>
      <c r="F93" s="122"/>
      <c r="H93" s="122"/>
      <c r="I93" s="122"/>
    </row>
    <row r="94" spans="1:12" ht="12.75" x14ac:dyDescent="0.2">
      <c r="E94" s="122"/>
      <c r="F94" s="122"/>
    </row>
    <row r="95" spans="1:12" ht="14.45" customHeight="1" x14ac:dyDescent="0.2"/>
    <row r="96" spans="1:12" ht="12.75" x14ac:dyDescent="0.2"/>
    <row r="97" ht="12.75" x14ac:dyDescent="0.2"/>
    <row r="98" ht="12.75" x14ac:dyDescent="0.2"/>
    <row r="99" ht="12.75" x14ac:dyDescent="0.2"/>
  </sheetData>
  <mergeCells count="11">
    <mergeCell ref="H3:J3"/>
    <mergeCell ref="H53:J53"/>
    <mergeCell ref="B52:D52"/>
    <mergeCell ref="B2:D2"/>
    <mergeCell ref="B1:J1"/>
    <mergeCell ref="B53:B54"/>
    <mergeCell ref="C53:D53"/>
    <mergeCell ref="B3:B4"/>
    <mergeCell ref="C3:D3"/>
    <mergeCell ref="E3:G3"/>
    <mergeCell ref="E53:G53"/>
  </mergeCells>
  <pageMargins left="0.15748031496062992" right="0.15748031496062992" top="0.27559055118110237" bottom="0.19685039370078741" header="0.31496062992125984" footer="0.19685039370078741"/>
  <pageSetup paperSize="9" scale="83" fitToHeight="0" orientation="portrait" r:id="rId1"/>
  <rowBreaks count="1" manualBreakCount="1">
    <brk id="51" min="1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01.01.2024  </vt:lpstr>
      <vt:lpstr>'на 01.01.2024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2024-01-30T11:08:24Z</cp:lastPrinted>
  <dcterms:created xsi:type="dcterms:W3CDTF">2017-02-17T04:56:41Z</dcterms:created>
  <dcterms:modified xsi:type="dcterms:W3CDTF">2024-01-30T11:32:59Z</dcterms:modified>
</cp:coreProperties>
</file>