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 hidePivotFieldList="0"/>
  <workbookProtection lockStructure="0" lockWindows="0" workbookPassword="0000"/>
  <bookViews>
    <workbookView xWindow="360" yWindow="15" windowWidth="20955" windowHeight="9720" activeTab="0"/>
  </bookViews>
  <sheets>
    <sheet name="Лист1" sheetId="1" state="visible" r:id="rId1"/>
  </sheets>
  <definedNames>
    <definedName name="Excel_BuiltIn_Print_Area" localSheetId="0">Лист1!$A$1:$I$44</definedName>
    <definedName name="_xlnm.Print_Area" localSheetId="0">Лист1!$A$1:$I$44</definedName>
  </definedNames>
  <calcPr/>
</workbook>
</file>

<file path=xl/sharedStrings.xml><?xml version="1.0" encoding="utf-8"?>
<sst xmlns="http://schemas.openxmlformats.org/spreadsheetml/2006/main" count="76" uniqueCount="76">
  <si>
    <t xml:space="preserve">Информация о государственном долге и расходах на обслуживание государственного долга Оренбургской области по состоянию на 01.09.2025</t>
  </si>
  <si>
    <t xml:space="preserve">№ п/п</t>
  </si>
  <si>
    <t xml:space="preserve">Наименование показателей</t>
  </si>
  <si>
    <t xml:space="preserve">Дата полного исполнения обязательств по договору (погашения облигаций)</t>
  </si>
  <si>
    <t xml:space="preserve">% ставка</t>
  </si>
  <si>
    <t xml:space="preserve">Всего                                             (тыс. рублей)</t>
  </si>
  <si>
    <t xml:space="preserve">в том числе государственный внутренний долг (тыс.рублей)</t>
  </si>
  <si>
    <t xml:space="preserve">в том числе государственный внешний долг (тыс. рублей)</t>
  </si>
  <si>
    <t xml:space="preserve">Доля в общей структуре государственного долга, %</t>
  </si>
  <si>
    <t>1.</t>
  </si>
  <si>
    <t xml:space="preserve">Верхний предел государственного долга Оренбургской области на 01.01.2025 года</t>
  </si>
  <si>
    <t>2.</t>
  </si>
  <si>
    <t xml:space="preserve">Объем государственного долга, в том числе:</t>
  </si>
  <si>
    <t>2.1.</t>
  </si>
  <si>
    <t xml:space="preserve">Объем основного долга по бюджетным кредитам, привлеченным из других бюджетов бюджетной системы Российской Федерации </t>
  </si>
  <si>
    <t>2.1.1.</t>
  </si>
  <si>
    <t xml:space="preserve">Соглашение от 04.04.2005</t>
  </si>
  <si>
    <t xml:space="preserve"> 31.12.2034</t>
  </si>
  <si>
    <t>2.1.2.</t>
  </si>
  <si>
    <t>2.1.3.</t>
  </si>
  <si>
    <t xml:space="preserve">Соглашение от 06.08.2010 </t>
  </si>
  <si>
    <t>2.1.4.</t>
  </si>
  <si>
    <t xml:space="preserve">Соглашение от 15.12.2010 </t>
  </si>
  <si>
    <t>2.1.5.</t>
  </si>
  <si>
    <t xml:space="preserve">Соглашение от 16.04.2015 </t>
  </si>
  <si>
    <t>2.1.6.</t>
  </si>
  <si>
    <t xml:space="preserve">Соглашение от 22.09.2015 </t>
  </si>
  <si>
    <t>2.1.7.</t>
  </si>
  <si>
    <t xml:space="preserve">Соглашение от 18.03.2016</t>
  </si>
  <si>
    <t>2.1.8.</t>
  </si>
  <si>
    <t xml:space="preserve">Соглашение от 30.09.2016</t>
  </si>
  <si>
    <t>2.1.9.</t>
  </si>
  <si>
    <t xml:space="preserve">Соглашение от 26.04.2017</t>
  </si>
  <si>
    <t>2.1.10.</t>
  </si>
  <si>
    <t xml:space="preserve">Соглашение от 23.08.2017</t>
  </si>
  <si>
    <t>2.1.11.</t>
  </si>
  <si>
    <t xml:space="preserve">Соглашение от 26.01.2022</t>
  </si>
  <si>
    <t>2.1.12.</t>
  </si>
  <si>
    <t xml:space="preserve">Соглашение от 20.06.2022</t>
  </si>
  <si>
    <t>2.1.13.</t>
  </si>
  <si>
    <t xml:space="preserve">Соглашение от 27.04.2023</t>
  </si>
  <si>
    <t>2.1.14.</t>
  </si>
  <si>
    <t xml:space="preserve">Соглашение от 05.10.2023 № 2023-00221</t>
  </si>
  <si>
    <t>2.1.15.</t>
  </si>
  <si>
    <t xml:space="preserve">Соглашение от 30.05.2024 № 2024-00152</t>
  </si>
  <si>
    <t>2.2.</t>
  </si>
  <si>
    <t xml:space="preserve">Объем основного долга по кредитам, привлеченным от кредитных организаций </t>
  </si>
  <si>
    <t>2.2.1.</t>
  </si>
  <si>
    <t xml:space="preserve">Государственный контрактот 28.11.2017</t>
  </si>
  <si>
    <t>2.2.2.</t>
  </si>
  <si>
    <t>2.2.3.</t>
  </si>
  <si>
    <t>2.2.4.</t>
  </si>
  <si>
    <t>2.2.5.</t>
  </si>
  <si>
    <t>2.2.6.</t>
  </si>
  <si>
    <t>2.2.7.</t>
  </si>
  <si>
    <t>2.3.</t>
  </si>
  <si>
    <t xml:space="preserve">Объем обязательств  по государственным гарантиям Оренбургской области</t>
  </si>
  <si>
    <t>2.4.</t>
  </si>
  <si>
    <t xml:space="preserve">Номинальная сумма долга по государственным ценным бумагам Оренбургской области</t>
  </si>
  <si>
    <t>2.4.1.</t>
  </si>
  <si>
    <t xml:space="preserve">Государственный регистрационный номер выпуска ценных бумаг RU35003AOR0 </t>
  </si>
  <si>
    <t xml:space="preserve">Объем просроченной задолженности по долговым обязательствам</t>
  </si>
  <si>
    <t>4.</t>
  </si>
  <si>
    <t xml:space="preserve">Расходы на обслуживание государственного долга </t>
  </si>
  <si>
    <t>4.1.</t>
  </si>
  <si>
    <t xml:space="preserve">утверждено в областном бюджете на 2017 год</t>
  </si>
  <si>
    <t>4.2.</t>
  </si>
  <si>
    <t xml:space="preserve">фактически исполнено</t>
  </si>
  <si>
    <t>2.4.2.</t>
  </si>
  <si>
    <t xml:space="preserve">Государственный регистрационный номер выпуска ценных бумаг RU35004AOR0 </t>
  </si>
  <si>
    <t>3.</t>
  </si>
  <si>
    <t xml:space="preserve">Утверждено законом об областном бюджете
(тыс. рублей)</t>
  </si>
  <si>
    <t xml:space="preserve">Исполнено
(тыс. рублей)</t>
  </si>
  <si>
    <t>Исполнено,%</t>
  </si>
  <si>
    <t xml:space="preserve">Расходы на обслуживание государственного внутреннего долга</t>
  </si>
  <si>
    <t xml:space="preserve">Расходы на обслуживание государственного внешнего долга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</si>
</sst>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4">
    <numFmt numFmtId="160" formatCode="_-* #,##0.00\ &quot;₽&quot;_-;\-* #,##0.00\ &quot;₽&quot;_-;_-* &quot;-&quot;??\ &quot;₽&quot;_-;_-@_-"/>
    <numFmt numFmtId="161" formatCode="_-* #,##0\ &quot;₽&quot;_-;\-* #,##0\ &quot;₽&quot;_-;_-* &quot;-&quot;\ &quot;₽&quot;_-;_-@_-"/>
    <numFmt numFmtId="162" formatCode="_-* #,##0.00\ _₽_-;\-* #,##0.00\ _₽_-;_-* &quot;-&quot;??\ _₽_-;_-@_-"/>
    <numFmt numFmtId="163" formatCode="_-* #,##0\ _₽_-;\-* #,##0\ _₽_-;_-* &quot;-&quot;\ _₽_-;_-@_-"/>
  </numFmts>
  <fonts count="25">
    <font>
      <sz val="11.000000"/>
      <color theme="1"/>
      <name val="Calibri"/>
    </font>
    <font>
      <sz val="11.000000"/>
      <color theme="1" tint="0"/>
      <name val="Calibri"/>
      <scheme val="minor"/>
    </font>
    <font>
      <sz val="11.000000"/>
      <color theme="0" tint="0"/>
      <name val="Calibri"/>
      <scheme val="minor"/>
    </font>
    <font>
      <sz val="11.000000"/>
      <color rgb="FF3F3F76"/>
      <name val="Calibri"/>
      <scheme val="minor"/>
    </font>
    <font>
      <b/>
      <sz val="11.000000"/>
      <color rgb="FF3F3F3F"/>
      <name val="Calibri"/>
      <scheme val="minor"/>
    </font>
    <font>
      <b/>
      <sz val="11.000000"/>
      <color rgb="FFFA7D00"/>
      <name val="Calibri"/>
      <scheme val="minor"/>
    </font>
    <font>
      <sz val="10.000000"/>
      <name val="Arial"/>
    </font>
    <font>
      <b/>
      <sz val="15.000000"/>
      <color theme="3" tint="0"/>
      <name val="Calibri"/>
      <scheme val="minor"/>
    </font>
    <font>
      <b/>
      <sz val="13.000000"/>
      <color theme="3" tint="0"/>
      <name val="Calibri"/>
      <scheme val="minor"/>
    </font>
    <font>
      <b/>
      <sz val="11.000000"/>
      <color theme="3" tint="0"/>
      <name val="Calibri"/>
      <scheme val="minor"/>
    </font>
    <font>
      <b/>
      <sz val="11.000000"/>
      <color theme="1" tint="0"/>
      <name val="Calibri"/>
      <scheme val="minor"/>
    </font>
    <font>
      <b/>
      <sz val="11.000000"/>
      <color theme="0" tint="0"/>
      <name val="Calibri"/>
      <scheme val="minor"/>
    </font>
    <font>
      <sz val="18.000000"/>
      <color theme="3" tint="0"/>
      <name val="Calibri Light"/>
      <scheme val="major"/>
    </font>
    <font>
      <sz val="11.000000"/>
      <color rgb="FF9C6500"/>
      <name val="Calibri"/>
      <scheme val="minor"/>
    </font>
    <font>
      <sz val="11.000000"/>
      <color rgb="FF9C0006"/>
      <name val="Calibri"/>
      <scheme val="minor"/>
    </font>
    <font>
      <i/>
      <sz val="11.000000"/>
      <color rgb="FF7F7F7F"/>
      <name val="Calibri"/>
      <scheme val="minor"/>
    </font>
    <font>
      <sz val="11.000000"/>
      <color rgb="FFFA7D00"/>
      <name val="Calibri"/>
      <scheme val="minor"/>
    </font>
    <font>
      <sz val="11.000000"/>
      <color indexed="2"/>
      <name val="Calibri"/>
      <scheme val="minor"/>
    </font>
    <font>
      <sz val="11.000000"/>
      <color rgb="FF006100"/>
      <name val="Calibri"/>
      <scheme val="minor"/>
    </font>
    <font>
      <sz val="12.000000"/>
      <name val="Times New Roman"/>
    </font>
    <font>
      <b/>
      <sz val="14.000000"/>
      <name val="Times New Roman"/>
    </font>
    <font>
      <sz val="14.000000"/>
      <name val="Times New Roman"/>
    </font>
    <font>
      <i/>
      <sz val="12.000000"/>
      <name val="Times New Roman"/>
    </font>
    <font>
      <b/>
      <i/>
      <sz val="12.000000"/>
      <name val="Times New Roman"/>
    </font>
    <font>
      <b/>
      <i/>
      <sz val="14.000000"/>
      <name val="Times New Roman"/>
    </font>
  </fonts>
  <fills count="35">
    <fill>
      <patternFill patternType="none"/>
    </fill>
    <fill>
      <patternFill patternType="gray125"/>
    </fill>
    <fill>
      <patternFill patternType="solid">
        <fgColor theme="4" tint="0.79998199999999997"/>
        <bgColor indexed="65"/>
      </patternFill>
    </fill>
    <fill>
      <patternFill patternType="solid">
        <fgColor theme="5" tint="0.79998199999999997"/>
        <bgColor indexed="65"/>
      </patternFill>
    </fill>
    <fill>
      <patternFill patternType="solid">
        <fgColor theme="6" tint="0.79998199999999997"/>
        <bgColor indexed="65"/>
      </patternFill>
    </fill>
    <fill>
      <patternFill patternType="solid">
        <fgColor theme="7" tint="0.79998199999999997"/>
        <bgColor indexed="65"/>
      </patternFill>
    </fill>
    <fill>
      <patternFill patternType="solid">
        <fgColor theme="8" tint="0.79998199999999997"/>
        <bgColor indexed="65"/>
      </patternFill>
    </fill>
    <fill>
      <patternFill patternType="solid">
        <fgColor theme="9" tint="0.79998199999999997"/>
        <bgColor indexed="65"/>
      </patternFill>
    </fill>
    <fill>
      <patternFill patternType="solid">
        <fgColor theme="4" tint="0.59999400000000003"/>
        <bgColor indexed="65"/>
      </patternFill>
    </fill>
    <fill>
      <patternFill patternType="solid">
        <fgColor theme="5" tint="0.59999400000000003"/>
        <bgColor indexed="65"/>
      </patternFill>
    </fill>
    <fill>
      <patternFill patternType="solid">
        <fgColor theme="6" tint="0.59999400000000003"/>
        <bgColor indexed="65"/>
      </patternFill>
    </fill>
    <fill>
      <patternFill patternType="solid">
        <fgColor theme="7" tint="0.59999400000000003"/>
        <bgColor indexed="65"/>
      </patternFill>
    </fill>
    <fill>
      <patternFill patternType="solid">
        <fgColor theme="8" tint="0.59999400000000003"/>
        <bgColor indexed="65"/>
      </patternFill>
    </fill>
    <fill>
      <patternFill patternType="solid">
        <fgColor theme="9" tint="0.59999400000000003"/>
        <bgColor indexed="65"/>
      </patternFill>
    </fill>
    <fill>
      <patternFill patternType="solid">
        <fgColor theme="4" tint="0.399976"/>
        <bgColor indexed="65"/>
      </patternFill>
    </fill>
    <fill>
      <patternFill patternType="solid">
        <fgColor theme="5" tint="0.399976"/>
        <bgColor indexed="65"/>
      </patternFill>
    </fill>
    <fill>
      <patternFill patternType="solid">
        <fgColor theme="6" tint="0.399976"/>
        <bgColor indexed="65"/>
      </patternFill>
    </fill>
    <fill>
      <patternFill patternType="solid">
        <fgColor theme="7" tint="0.399976"/>
        <bgColor indexed="65"/>
      </patternFill>
    </fill>
    <fill>
      <patternFill patternType="solid">
        <fgColor theme="8" tint="0.399976"/>
        <bgColor indexed="65"/>
      </patternFill>
    </fill>
    <fill>
      <patternFill patternType="solid">
        <fgColor theme="9" tint="0.399976"/>
        <bgColor indexed="65"/>
      </patternFill>
    </fill>
    <fill>
      <patternFill patternType="solid">
        <fgColor theme="4" tint="0"/>
        <bgColor indexed="65"/>
      </patternFill>
    </fill>
    <fill>
      <patternFill patternType="solid">
        <fgColor theme="5" tint="0"/>
        <bgColor indexed="65"/>
      </patternFill>
    </fill>
    <fill>
      <patternFill patternType="solid">
        <fgColor theme="6" tint="0"/>
        <bgColor indexed="65"/>
      </patternFill>
    </fill>
    <fill>
      <patternFill patternType="solid">
        <fgColor theme="7" tint="0"/>
        <bgColor indexed="65"/>
      </patternFill>
    </fill>
    <fill>
      <patternFill patternType="solid">
        <fgColor theme="8" tint="0"/>
        <bgColor indexed="65"/>
      </patternFill>
    </fill>
    <fill>
      <patternFill patternType="solid">
        <fgColor theme="9" tint="0"/>
        <bgColor indexed="65"/>
      </patternFill>
    </fill>
    <fill>
      <patternFill patternType="solid">
        <fgColor indexed="47"/>
        <bgColor indexed="65"/>
      </patternFill>
    </fill>
    <fill>
      <patternFill patternType="solid">
        <fgColor rgb="FFF2F2F2"/>
        <bgColor indexed="65"/>
      </patternFill>
    </fill>
    <fill>
      <patternFill patternType="solid">
        <fgColor rgb="FFA5A5A5"/>
        <bgColor indexed="65"/>
      </patternFill>
    </fill>
    <fill>
      <patternFill patternType="solid">
        <fgColor rgb="FFFFEB9C"/>
        <bgColor indexed="65"/>
      </patternFill>
    </fill>
    <fill>
      <patternFill patternType="solid">
        <fgColor rgb="FFFFC7CE"/>
        <bgColor indexed="65"/>
      </patternFill>
    </fill>
    <fill>
      <patternFill patternType="solid">
        <fgColor indexed="26"/>
        <bgColor indexed="65"/>
      </patternFill>
    </fill>
    <fill>
      <patternFill patternType="solid">
        <fgColor rgb="FFC6EFCE"/>
        <bgColor indexed="65"/>
      </patternFill>
    </fill>
    <fill>
      <patternFill patternType="solid">
        <fgColor indexed="5"/>
        <bgColor indexed="5"/>
      </patternFill>
    </fill>
    <fill>
      <patternFill patternType="solid">
        <fgColor indexed="65"/>
        <bgColor indexed="26"/>
      </patternFill>
    </fill>
  </fills>
  <borders count="12">
    <border>
      <left style="none"/>
      <right style="none"/>
      <top style="none"/>
      <bottom style="none"/>
      <diagonal style="none"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 style="none"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 style="none"/>
    </border>
    <border>
      <left style="none"/>
      <right style="none"/>
      <top style="none"/>
      <bottom style="thick">
        <color theme="4" tint="0"/>
      </bottom>
      <diagonal style="none"/>
    </border>
    <border>
      <left style="none"/>
      <right style="none"/>
      <top style="none"/>
      <bottom style="thick">
        <color theme="4" tint="0.49998500000000001"/>
      </bottom>
      <diagonal style="none"/>
    </border>
    <border>
      <left style="none"/>
      <right style="none"/>
      <top style="none"/>
      <bottom style="medium">
        <color theme="4" tint="0.399976"/>
      </bottom>
      <diagonal style="none"/>
    </border>
    <border>
      <left style="none"/>
      <right style="none"/>
      <top style="thin">
        <color theme="4" tint="0"/>
      </top>
      <bottom style="double">
        <color theme="4" tint="0"/>
      </bottom>
      <diagonal style="none"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 style="none"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 style="none"/>
    </border>
    <border>
      <left style="none"/>
      <right style="none"/>
      <top style="none"/>
      <bottom style="double">
        <color rgb="FFFF800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</borders>
  <cellStyleXfs count="47">
    <xf fontId="0" fillId="0" borderId="0" numFmtId="0" applyNumberFormat="1" applyFont="1" applyFill="1" applyBorder="1"/>
    <xf fontId="1" fillId="2" borderId="0" numFmtId="0" applyNumberFormat="1" applyFont="1" applyFill="1" applyBorder="1"/>
    <xf fontId="1" fillId="3" borderId="0" numFmtId="0" applyNumberFormat="1" applyFont="1" applyFill="1" applyBorder="1"/>
    <xf fontId="1" fillId="4" borderId="0" numFmtId="0" applyNumberFormat="1" applyFont="1" applyFill="1" applyBorder="1"/>
    <xf fontId="1" fillId="5" borderId="0" numFmtId="0" applyNumberFormat="1" applyFont="1" applyFill="1" applyBorder="1"/>
    <xf fontId="1" fillId="6" borderId="0" numFmtId="0" applyNumberFormat="1" applyFont="1" applyFill="1" applyBorder="1"/>
    <xf fontId="1" fillId="7" borderId="0" numFmtId="0" applyNumberFormat="1" applyFont="1" applyFill="1" applyBorder="1"/>
    <xf fontId="1" fillId="8" borderId="0" numFmtId="0" applyNumberFormat="1" applyFont="1" applyFill="1" applyBorder="1"/>
    <xf fontId="1" fillId="9" borderId="0" numFmtId="0" applyNumberFormat="1" applyFont="1" applyFill="1" applyBorder="1"/>
    <xf fontId="1" fillId="10" borderId="0" numFmtId="0" applyNumberFormat="1" applyFont="1" applyFill="1" applyBorder="1"/>
    <xf fontId="1" fillId="11" borderId="0" numFmtId="0" applyNumberFormat="1" applyFont="1" applyFill="1" applyBorder="1"/>
    <xf fontId="1" fillId="12" borderId="0" numFmtId="0" applyNumberFormat="1" applyFont="1" applyFill="1" applyBorder="1"/>
    <xf fontId="1" fillId="13" borderId="0" numFmtId="0" applyNumberFormat="1" applyFont="1" applyFill="1" applyBorder="1"/>
    <xf fontId="2" fillId="14" borderId="0" numFmtId="0" applyNumberFormat="1" applyFont="1" applyFill="1" applyBorder="1"/>
    <xf fontId="2" fillId="15" borderId="0" numFmtId="0" applyNumberFormat="1" applyFont="1" applyFill="1" applyBorder="1"/>
    <xf fontId="2" fillId="16" borderId="0" numFmtId="0" applyNumberFormat="1" applyFont="1" applyFill="1" applyBorder="1"/>
    <xf fontId="2" fillId="17" borderId="0" numFmtId="0" applyNumberFormat="1" applyFont="1" applyFill="1" applyBorder="1"/>
    <xf fontId="2" fillId="18" borderId="0" numFmtId="0" applyNumberFormat="1" applyFont="1" applyFill="1" applyBorder="1"/>
    <xf fontId="2" fillId="19" borderId="0" numFmtId="0" applyNumberFormat="1" applyFont="1" applyFill="1" applyBorder="1"/>
    <xf fontId="2" fillId="20" borderId="0" numFmtId="0" applyNumberFormat="1" applyFont="1" applyFill="1" applyBorder="1"/>
    <xf fontId="2" fillId="21" borderId="0" numFmtId="0" applyNumberFormat="1" applyFont="1" applyFill="1" applyBorder="1"/>
    <xf fontId="2" fillId="22" borderId="0" numFmtId="0" applyNumberFormat="1" applyFont="1" applyFill="1" applyBorder="1"/>
    <xf fontId="2" fillId="23" borderId="0" numFmtId="0" applyNumberFormat="1" applyFont="1" applyFill="1" applyBorder="1"/>
    <xf fontId="2" fillId="24" borderId="0" numFmtId="0" applyNumberFormat="1" applyFont="1" applyFill="1" applyBorder="1"/>
    <xf fontId="2" fillId="25" borderId="0" numFmtId="0" applyNumberFormat="1" applyFont="1" applyFill="1" applyBorder="1"/>
    <xf fontId="3" fillId="26" borderId="1" numFmtId="0" applyNumberFormat="1" applyFont="1" applyFill="1" applyBorder="1"/>
    <xf fontId="4" fillId="27" borderId="2" numFmtId="0" applyNumberFormat="1" applyFont="1" applyFill="1" applyBorder="1"/>
    <xf fontId="5" fillId="27" borderId="1" numFmtId="0" applyNumberFormat="1" applyFont="1" applyFill="1" applyBorder="1"/>
    <xf fontId="6" fillId="0" borderId="0" numFmtId="160" applyNumberFormat="1" applyFont="1" applyFill="1" applyBorder="1"/>
    <xf fontId="6" fillId="0" borderId="0" numFmtId="161" applyNumberFormat="1" applyFont="1" applyFill="1" applyBorder="1"/>
    <xf fontId="7" fillId="0" borderId="3" numFmtId="0" applyNumberFormat="1" applyFont="1" applyFill="1" applyBorder="1"/>
    <xf fontId="8" fillId="0" borderId="4" numFmtId="0" applyNumberFormat="1" applyFont="1" applyFill="1" applyBorder="1"/>
    <xf fontId="9" fillId="0" borderId="5" numFmtId="0" applyNumberFormat="1" applyFont="1" applyFill="1" applyBorder="1"/>
    <xf fontId="9" fillId="0" borderId="0" numFmtId="0" applyNumberFormat="1" applyFont="1" applyFill="1" applyBorder="1"/>
    <xf fontId="10" fillId="0" borderId="6" numFmtId="0" applyNumberFormat="1" applyFont="1" applyFill="1" applyBorder="1"/>
    <xf fontId="11" fillId="28" borderId="7" numFmtId="0" applyNumberFormat="1" applyFont="1" applyFill="1" applyBorder="1"/>
    <xf fontId="12" fillId="0" borderId="0" numFmtId="0" applyNumberFormat="1" applyFont="1" applyFill="1" applyBorder="1"/>
    <xf fontId="13" fillId="29" borderId="0" numFmtId="0" applyNumberFormat="1" applyFont="1" applyFill="1" applyBorder="1"/>
    <xf fontId="14" fillId="30" borderId="0" numFmtId="0" applyNumberFormat="1" applyFont="1" applyFill="1" applyBorder="1"/>
    <xf fontId="15" fillId="0" borderId="0" numFmtId="0" applyNumberFormat="1" applyFont="1" applyFill="1" applyBorder="1"/>
    <xf fontId="0" fillId="31" borderId="8" numFmtId="0" applyNumberFormat="1" applyFont="1" applyFill="1" applyBorder="1"/>
    <xf fontId="6" fillId="0" borderId="0" numFmtId="9" applyNumberFormat="1" applyFont="1" applyFill="1" applyBorder="1"/>
    <xf fontId="16" fillId="0" borderId="9" numFmtId="0" applyNumberFormat="1" applyFont="1" applyFill="1" applyBorder="1"/>
    <xf fontId="17" fillId="0" borderId="0" numFmtId="0" applyNumberFormat="1" applyFont="1" applyFill="1" applyBorder="1"/>
    <xf fontId="6" fillId="0" borderId="0" numFmtId="162" applyNumberFormat="1" applyFont="1" applyFill="1" applyBorder="1"/>
    <xf fontId="6" fillId="0" borderId="0" numFmtId="163" applyNumberFormat="1" applyFont="1" applyFill="1" applyBorder="1"/>
    <xf fontId="18" fillId="32" borderId="0" numFmtId="0" applyNumberFormat="1" applyFont="1" applyFill="1" applyBorder="1"/>
  </cellStyleXfs>
  <cellXfs count="64">
    <xf fontId="0" fillId="0" borderId="0" numFmtId="0" xfId="0"/>
    <xf fontId="19" fillId="0" borderId="0" numFmtId="0" xfId="0" applyFont="1" applyAlignment="1">
      <alignment wrapText="1"/>
    </xf>
    <xf fontId="20" fillId="0" borderId="0" numFmtId="0" xfId="0" applyFont="1" applyAlignment="1">
      <alignment horizontal="center" wrapText="1"/>
    </xf>
    <xf fontId="21" fillId="0" borderId="0" numFmtId="0" xfId="0" applyFont="1" applyAlignment="1">
      <alignment wrapText="1"/>
    </xf>
    <xf fontId="19" fillId="0" borderId="0" numFmtId="0" xfId="0" applyFont="1" applyAlignment="1">
      <alignment vertical="top" wrapText="1"/>
    </xf>
    <xf fontId="21" fillId="0" borderId="10" numFmtId="0" xfId="0" applyFont="1" applyBorder="1" applyAlignment="1">
      <alignment horizontal="center" vertical="top" wrapText="1"/>
    </xf>
    <xf fontId="22" fillId="0" borderId="10" numFmtId="0" xfId="0" applyFont="1" applyBorder="1" applyAlignment="1">
      <alignment horizontal="center" vertical="top" wrapText="1"/>
    </xf>
    <xf fontId="19" fillId="0" borderId="10" numFmtId="0" xfId="0" applyFont="1" applyBorder="1" applyAlignment="1">
      <alignment horizontal="center" vertical="top" wrapText="1"/>
    </xf>
    <xf fontId="20" fillId="0" borderId="10" numFmtId="0" xfId="0" applyFont="1" applyBorder="1" applyAlignment="1">
      <alignment horizontal="center" vertical="center" wrapText="1"/>
    </xf>
    <xf fontId="20" fillId="0" borderId="10" numFmtId="0" xfId="0" applyFont="1" applyBorder="1" applyAlignment="1">
      <alignment wrapText="1"/>
    </xf>
    <xf fontId="21" fillId="0" borderId="10" numFmtId="0" xfId="0" applyFont="1" applyBorder="1" applyAlignment="1">
      <alignment horizontal="center" wrapText="1"/>
    </xf>
    <xf fontId="21" fillId="0" borderId="10" numFmtId="10" xfId="0" applyNumberFormat="1" applyFont="1" applyBorder="1" applyAlignment="1">
      <alignment horizontal="center" wrapText="1"/>
    </xf>
    <xf fontId="20" fillId="0" borderId="10" numFmtId="4" xfId="0" applyNumberFormat="1" applyFont="1" applyBorder="1" applyAlignment="1">
      <alignment wrapText="1"/>
    </xf>
    <xf fontId="23" fillId="0" borderId="10" numFmtId="4" xfId="0" applyNumberFormat="1" applyFont="1" applyBorder="1" applyAlignment="1">
      <alignment wrapText="1"/>
    </xf>
    <xf fontId="19" fillId="0" borderId="10" numFmtId="0" xfId="0" applyFont="1" applyBorder="1" applyAlignment="1">
      <alignment wrapText="1"/>
    </xf>
    <xf fontId="20" fillId="0" borderId="10" numFmtId="0" xfId="0" applyFont="1" applyBorder="1"/>
    <xf fontId="19" fillId="0" borderId="10" numFmtId="4" xfId="0" applyNumberFormat="1" applyFont="1" applyBorder="1" applyAlignment="1">
      <alignment wrapText="1"/>
    </xf>
    <xf fontId="19" fillId="0" borderId="0" numFmtId="4" xfId="0" applyNumberFormat="1" applyFont="1" applyAlignment="1">
      <alignment wrapText="1"/>
    </xf>
    <xf fontId="22" fillId="0" borderId="0" numFmtId="0" xfId="0" applyFont="1" applyAlignment="1">
      <alignment wrapText="1"/>
    </xf>
    <xf fontId="24" fillId="0" borderId="10" numFmtId="16" xfId="0" applyNumberFormat="1" applyFont="1" applyBorder="1" applyAlignment="1">
      <alignment horizontal="center" vertical="center" wrapText="1"/>
    </xf>
    <xf fontId="24" fillId="0" borderId="10" numFmtId="0" xfId="0" applyFont="1" applyBorder="1" applyAlignment="1">
      <alignment horizontal="left" wrapText="1"/>
    </xf>
    <xf fontId="24" fillId="0" borderId="10" numFmtId="0" xfId="0" applyFont="1" applyBorder="1" applyAlignment="1">
      <alignment horizontal="right" wrapText="1"/>
    </xf>
    <xf fontId="24" fillId="0" borderId="10" numFmtId="10" xfId="0" applyNumberFormat="1" applyFont="1" applyBorder="1" applyAlignment="1">
      <alignment horizontal="right" wrapText="1"/>
    </xf>
    <xf fontId="24" fillId="0" borderId="10" numFmtId="4" xfId="0" applyNumberFormat="1" applyFont="1" applyBorder="1" applyAlignment="1">
      <alignment wrapText="1"/>
    </xf>
    <xf fontId="22" fillId="0" borderId="0" numFmtId="4" xfId="0" applyNumberFormat="1" applyFont="1" applyAlignment="1">
      <alignment wrapText="1"/>
    </xf>
    <xf fontId="19" fillId="33" borderId="0" numFmtId="0" xfId="0" applyFont="1" applyFill="1" applyAlignment="1">
      <alignment wrapText="1"/>
    </xf>
    <xf fontId="19" fillId="34" borderId="0" numFmtId="0" xfId="0" applyFont="1" applyFill="1" applyAlignment="1">
      <alignment wrapText="1"/>
    </xf>
    <xf fontId="21" fillId="0" borderId="10" numFmtId="16" xfId="0" applyNumberFormat="1" applyFont="1" applyBorder="1" applyAlignment="1">
      <alignment horizontal="center" vertical="center" wrapText="1"/>
    </xf>
    <xf fontId="21" fillId="0" borderId="10" numFmtId="0" xfId="0" applyFont="1" applyBorder="1" applyAlignment="1">
      <alignment wrapText="1"/>
    </xf>
    <xf fontId="21" fillId="0" borderId="10" numFmtId="0" xfId="0" applyFont="1" applyBorder="1" applyAlignment="1">
      <alignment horizontal="right" wrapText="1"/>
    </xf>
    <xf fontId="21" fillId="0" borderId="10" numFmtId="10" xfId="0" applyNumberFormat="1" applyFont="1" applyBorder="1" applyAlignment="1">
      <alignment horizontal="right" wrapText="1"/>
    </xf>
    <xf fontId="21" fillId="0" borderId="10" numFmtId="4" xfId="0" applyNumberFormat="1" applyFont="1" applyBorder="1" applyAlignment="1">
      <alignment wrapText="1"/>
    </xf>
    <xf fontId="22" fillId="0" borderId="10" numFmtId="4" xfId="0" applyNumberFormat="1" applyFont="1" applyBorder="1" applyAlignment="1">
      <alignment wrapText="1"/>
    </xf>
    <xf fontId="21" fillId="0" borderId="10" numFmtId="14" xfId="0" applyNumberFormat="1" applyFont="1" applyBorder="1" applyAlignment="1">
      <alignment horizontal="right" wrapText="1"/>
    </xf>
    <xf fontId="21" fillId="0" borderId="10" numFmtId="0" xfId="0" applyFont="1" applyBorder="1" applyAlignment="1">
      <alignment vertical="top" wrapText="1"/>
    </xf>
    <xf fontId="21" fillId="0" borderId="10" numFmtId="4" xfId="0" applyNumberFormat="1" applyFont="1" applyBorder="1" applyAlignment="1">
      <alignment horizontal="right" wrapText="1"/>
    </xf>
    <xf fontId="22" fillId="0" borderId="10" numFmtId="4" xfId="0" applyNumberFormat="1" applyFont="1" applyBorder="1" applyAlignment="1">
      <alignment horizontal="right" wrapText="1"/>
    </xf>
    <xf fontId="21" fillId="0" borderId="10" numFmtId="49" xfId="0" applyNumberFormat="1" applyFont="1" applyBorder="1" applyAlignment="1">
      <alignment horizontal="center" vertical="center" wrapText="1"/>
    </xf>
    <xf fontId="24" fillId="0" borderId="10" numFmtId="0" xfId="0" applyFont="1" applyBorder="1" applyAlignment="1">
      <alignment wrapText="1"/>
    </xf>
    <xf fontId="24" fillId="0" borderId="10" numFmtId="4" xfId="0" applyNumberFormat="1" applyFont="1" applyBorder="1" applyAlignment="1">
      <alignment horizontal="right" wrapText="1"/>
    </xf>
    <xf fontId="24" fillId="0" borderId="10" numFmtId="0" xfId="0" applyFont="1" applyBorder="1" applyAlignment="1">
      <alignment horizontal="center" vertical="center" wrapText="1"/>
    </xf>
    <xf fontId="24" fillId="0" borderId="10" numFmtId="0" xfId="0" applyFont="1" applyBorder="1" applyAlignment="1">
      <alignment vertical="top" wrapText="1"/>
    </xf>
    <xf fontId="24" fillId="0" borderId="10" numFmtId="0" xfId="0" applyFont="1" applyBorder="1" applyAlignment="1">
      <alignment vertical="center" wrapText="1"/>
    </xf>
    <xf fontId="21" fillId="0" borderId="10" numFmtId="0" xfId="0" applyFont="1" applyBorder="1" applyAlignment="1">
      <alignment horizontal="center" vertical="center" wrapText="1"/>
    </xf>
    <xf fontId="20" fillId="0" borderId="11" numFmtId="0" xfId="0" applyFont="1" applyBorder="1" applyAlignment="1">
      <alignment horizontal="center" vertical="center" wrapText="1"/>
    </xf>
    <xf fontId="20" fillId="0" borderId="11" numFmtId="0" xfId="0" applyFont="1" applyBorder="1" applyAlignment="1">
      <alignment vertical="top" wrapText="1"/>
    </xf>
    <xf fontId="20" fillId="0" borderId="11" numFmtId="0" xfId="0" applyFont="1" applyBorder="1" applyAlignment="1">
      <alignment horizontal="right" wrapText="1"/>
    </xf>
    <xf fontId="20" fillId="0" borderId="11" numFmtId="10" xfId="0" applyNumberFormat="1" applyFont="1" applyBorder="1" applyAlignment="1">
      <alignment horizontal="right" wrapText="1"/>
    </xf>
    <xf fontId="20" fillId="0" borderId="11" numFmtId="4" xfId="0" applyNumberFormat="1" applyFont="1" applyBorder="1" applyAlignment="1">
      <alignment wrapText="1"/>
    </xf>
    <xf fontId="23" fillId="0" borderId="11" numFmtId="4" xfId="0" applyNumberFormat="1" applyFont="1" applyBorder="1" applyAlignment="1">
      <alignment wrapText="1"/>
    </xf>
    <xf fontId="22" fillId="0" borderId="10" numFmtId="0" xfId="0" applyFont="1" applyBorder="1" applyAlignment="1">
      <alignment wrapText="1"/>
    </xf>
    <xf fontId="21" fillId="34" borderId="10" numFmtId="4" xfId="0" applyNumberFormat="1" applyFont="1" applyFill="1" applyBorder="1" applyAlignment="1">
      <alignment wrapText="1"/>
    </xf>
    <xf fontId="22" fillId="34" borderId="10" numFmtId="4" xfId="0" applyNumberFormat="1" applyFont="1" applyFill="1" applyBorder="1" applyAlignment="1">
      <alignment wrapText="1"/>
    </xf>
    <xf fontId="21" fillId="0" borderId="10" numFmtId="4" xfId="0" applyNumberFormat="1" applyFont="1" applyBorder="1" applyAlignment="1">
      <alignment horizontal="right" vertical="center"/>
    </xf>
    <xf fontId="22" fillId="0" borderId="10" numFmtId="4" xfId="0" applyNumberFormat="1" applyFont="1" applyBorder="1" applyAlignment="1">
      <alignment horizontal="right" vertical="center"/>
    </xf>
    <xf fontId="20" fillId="0" borderId="10" numFmtId="0" xfId="0" applyFont="1" applyBorder="1" applyAlignment="1">
      <alignment horizontal="left" vertical="center" wrapText="1"/>
    </xf>
    <xf fontId="21" fillId="0" borderId="11" numFmtId="10" xfId="0" applyNumberFormat="1" applyFont="1" applyBorder="1" applyAlignment="1">
      <alignment horizontal="center" vertical="top" wrapText="1"/>
    </xf>
    <xf fontId="21" fillId="0" borderId="10" numFmtId="4" xfId="0" applyNumberFormat="1" applyFont="1" applyBorder="1" applyAlignment="1">
      <alignment horizontal="center" vertical="top" wrapText="1"/>
    </xf>
    <xf fontId="22" fillId="0" borderId="10" numFmtId="4" xfId="0" applyNumberFormat="1" applyFont="1" applyBorder="1" applyAlignment="1">
      <alignment horizontal="center" vertical="top" wrapText="1"/>
    </xf>
    <xf fontId="19" fillId="0" borderId="10" numFmtId="2" xfId="0" applyNumberFormat="1" applyFont="1" applyBorder="1" applyAlignment="1">
      <alignment horizontal="center" wrapText="1"/>
    </xf>
    <xf fontId="22" fillId="0" borderId="10" numFmtId="2" xfId="0" applyNumberFormat="1" applyFont="1" applyBorder="1" applyAlignment="1">
      <alignment horizontal="center" wrapText="1"/>
    </xf>
    <xf fontId="20" fillId="0" borderId="10" numFmtId="0" xfId="0" applyFont="1" applyBorder="1" applyAlignment="1">
      <alignment vertical="top" wrapText="1"/>
    </xf>
    <xf fontId="20" fillId="0" borderId="10" numFmtId="0" xfId="0" applyFont="1" applyBorder="1" applyAlignment="1">
      <alignment horizontal="right" wrapText="1"/>
    </xf>
    <xf fontId="21" fillId="0" borderId="0" numFmtId="4" xfId="0" applyNumberFormat="1" applyFont="1" applyAlignment="1">
      <alignment wrapText="1"/>
    </xf>
  </cellXfs>
  <cellStyles count="47">
    <cellStyle name="20% — акцент1" xfId="1" builtinId="30"/>
    <cellStyle name="20% — акцент2" xfId="2" builtinId="34"/>
    <cellStyle name="20% — акцент3" xfId="3" builtinId="38"/>
    <cellStyle name="20% — акцент4" xfId="4" builtinId="42"/>
    <cellStyle name="20% — акцент5" xfId="5" builtinId="46"/>
    <cellStyle name="20% — акцент6" xfId="6" builtinId="50"/>
    <cellStyle name="40% — акцент1" xfId="7" builtinId="31"/>
    <cellStyle name="40% — акцент2" xfId="8" builtinId="35"/>
    <cellStyle name="40% — акцент3" xfId="9" builtinId="39"/>
    <cellStyle name="40% — акцент4" xfId="10" builtinId="43"/>
    <cellStyle name="40% — акцент5" xfId="11" builtinId="47"/>
    <cellStyle name="40% — акцент6" xfId="12" builtinId="51"/>
    <cellStyle name="60% — акцент1" xfId="13" builtinId="32"/>
    <cellStyle name="60% — акцент2" xfId="14" builtinId="36"/>
    <cellStyle name="60% — акцент3" xfId="15" builtinId="40"/>
    <cellStyle name="60% — акцент4" xfId="16" builtinId="44"/>
    <cellStyle name="60% — акцент5" xfId="17" builtinId="48"/>
    <cellStyle name="60% — акцент6" xfId="18" builtinId="52"/>
    <cellStyle name="Акцент1" xfId="19" builtinId="29"/>
    <cellStyle name="Акцент2" xfId="20" builtinId="33"/>
    <cellStyle name="Акцент3" xfId="21" builtinId="37"/>
    <cellStyle name="Акцент4" xfId="22" builtinId="41"/>
    <cellStyle name="Акцент5" xfId="23" builtinId="45"/>
    <cellStyle name="Акцент6" xfId="24" builtinId="49"/>
    <cellStyle name="Ввод " xfId="25" builtinId="20"/>
    <cellStyle name="Вывод" xfId="26" builtinId="21"/>
    <cellStyle name="Вычисление" xfId="27" builtinId="22"/>
    <cellStyle name="Денежный" xfId="28" builtinId="4"/>
    <cellStyle name="Денежный [0]" xfId="29" builtinId="7"/>
    <cellStyle name="Заголовок 1" xfId="30" builtinId="16"/>
    <cellStyle name="Заголовок 2" xfId="31" builtinId="17"/>
    <cellStyle name="Заголовок 3" xfId="32" builtinId="18"/>
    <cellStyle name="Заголовок 4" xfId="33" builtinId="19"/>
    <cellStyle name="Итог" xfId="34" builtinId="25"/>
    <cellStyle name="Контрольная ячейка" xfId="35" builtinId="23"/>
    <cellStyle name="Название" xfId="36" builtinId="15"/>
    <cellStyle name="Нейтральный" xfId="37" builtinId="28"/>
    <cellStyle name="Обычный" xfId="0" builtinId="0"/>
    <cellStyle name="Плохой" xfId="38" builtinId="27"/>
    <cellStyle name="Пояснение" xfId="39" builtinId="53"/>
    <cellStyle name="Примечание" xfId="40" builtinId="10"/>
    <cellStyle name="Процентный" xfId="41" builtinId="5"/>
    <cellStyle name="Связанная ячейка" xfId="42" builtinId="24"/>
    <cellStyle name="Текст предупреждения" xfId="43" builtinId="11"/>
    <cellStyle name="Финансовый" xfId="44" builtinId="3"/>
    <cellStyle name="Финансовый [0]" xfId="45" builtinId="6"/>
    <cellStyle name="Хороший" xfId="46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/>
      <a:lstStyle/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0"/>
  </sheetPr>
  <sheetViews>
    <sheetView view="pageBreakPreview" topLeftCell="A19" zoomScale="80" workbookViewId="0">
      <selection activeCell="F49" activeCellId="0" sqref="F49"/>
    </sheetView>
  </sheetViews>
  <sheetFormatPr baseColWidth="8" defaultRowHeight="15" customHeight="1"/>
  <cols>
    <col customWidth="1" min="1" max="1" width="7.2851600000000003"/>
    <col customWidth="1" min="2" max="2" width="9.4257799999999996"/>
    <col customWidth="1" min="3" max="3" width="59.710900000000002"/>
    <col customWidth="1" min="4" max="4" width="16.855499999999999"/>
    <col customWidth="1" min="5" max="5" width="31"/>
    <col customWidth="1" min="6" max="8" width="20.710899999999999"/>
    <col customWidth="1" min="9" max="9" width="19.2852"/>
    <col customWidth="1" min="11" max="11" width="15.140599999999999"/>
  </cols>
  <sheetData>
    <row r="1" s="1" customFormat="1" ht="48" customHeight="1">
      <c r="B1" s="2" t="s">
        <v>0</v>
      </c>
      <c r="C1" s="2"/>
      <c r="D1" s="2"/>
      <c r="E1" s="2"/>
      <c r="F1" s="2"/>
      <c r="G1" s="2"/>
      <c r="H1" s="2"/>
      <c r="I1" s="2"/>
    </row>
    <row r="2" s="1" customFormat="1" ht="17.25">
      <c r="B2" s="3"/>
      <c r="C2" s="3"/>
      <c r="D2" s="3"/>
      <c r="E2" s="3"/>
      <c r="F2" s="3"/>
      <c r="G2" s="3"/>
      <c r="H2" s="3"/>
      <c r="I2" s="3"/>
    </row>
    <row r="3" s="1" customFormat="1" ht="17.25">
      <c r="B3" s="3"/>
      <c r="C3" s="3"/>
      <c r="D3" s="3"/>
      <c r="E3" s="3"/>
      <c r="F3" s="3"/>
      <c r="G3" s="3"/>
      <c r="H3" s="3"/>
      <c r="I3" s="3"/>
    </row>
    <row r="4" s="1" customFormat="1" ht="129.75" customHeight="1">
      <c r="A4" s="4"/>
      <c r="B4" s="5" t="s">
        <v>1</v>
      </c>
      <c r="C4" s="5" t="s">
        <v>2</v>
      </c>
      <c r="D4" s="5" t="s">
        <v>3</v>
      </c>
      <c r="E4" s="5" t="s">
        <v>4</v>
      </c>
      <c r="F4" s="5" t="s">
        <v>5</v>
      </c>
      <c r="G4" s="6" t="s">
        <v>6</v>
      </c>
      <c r="H4" s="6" t="s">
        <v>7</v>
      </c>
      <c r="I4" s="7" t="s">
        <v>8</v>
      </c>
      <c r="J4" s="4"/>
      <c r="K4" s="4"/>
      <c r="L4" s="4"/>
      <c r="M4" s="4"/>
      <c r="N4" s="4"/>
      <c r="O4" s="4"/>
    </row>
    <row r="5" s="1" customFormat="1" ht="21.75" customHeight="1">
      <c r="A5" s="4"/>
      <c r="B5" s="5">
        <v>1</v>
      </c>
      <c r="C5" s="5">
        <v>2</v>
      </c>
      <c r="D5" s="5">
        <v>3</v>
      </c>
      <c r="E5" s="5">
        <v>4</v>
      </c>
      <c r="F5" s="5">
        <v>5</v>
      </c>
      <c r="G5" s="7">
        <v>6</v>
      </c>
      <c r="H5" s="7">
        <v>7</v>
      </c>
      <c r="I5" s="7">
        <v>8</v>
      </c>
      <c r="J5" s="4"/>
      <c r="K5" s="4"/>
      <c r="L5" s="4"/>
      <c r="M5" s="4"/>
      <c r="N5" s="4"/>
      <c r="O5" s="4"/>
    </row>
    <row r="6" s="1" customFormat="1" ht="46.5" customHeight="1">
      <c r="B6" s="8" t="s">
        <v>9</v>
      </c>
      <c r="C6" s="9" t="s">
        <v>10</v>
      </c>
      <c r="D6" s="10"/>
      <c r="E6" s="11"/>
      <c r="F6" s="12"/>
      <c r="G6" s="13">
        <v>20657513.800000001</v>
      </c>
      <c r="H6" s="13">
        <v>2617796.1000000001</v>
      </c>
      <c r="I6" s="14"/>
    </row>
    <row r="7" s="1" customFormat="1" ht="17.25">
      <c r="B7" s="8" t="s">
        <v>11</v>
      </c>
      <c r="C7" s="15" t="s">
        <v>12</v>
      </c>
      <c r="D7" s="10"/>
      <c r="E7" s="11"/>
      <c r="F7" s="12">
        <f>F8+F24+F32+F33</f>
        <v>18695030.091130003</v>
      </c>
      <c r="G7" s="13">
        <f>G8+G24+G32+G33</f>
        <v>15810715.910530003</v>
      </c>
      <c r="H7" s="13">
        <f>H8+H24+H32+H33</f>
        <v>2884314.1806000001</v>
      </c>
      <c r="I7" s="16">
        <v>100</v>
      </c>
      <c r="K7" s="17"/>
    </row>
    <row r="8" s="18" customFormat="1" ht="77.25" customHeight="1">
      <c r="B8" s="19" t="s">
        <v>13</v>
      </c>
      <c r="C8" s="20" t="s">
        <v>14</v>
      </c>
      <c r="D8" s="21"/>
      <c r="E8" s="22"/>
      <c r="F8" s="23">
        <f>SUM(F9:F23)</f>
        <v>18083365.091130003</v>
      </c>
      <c r="G8" s="13">
        <f>SUM(G9:G23)</f>
        <v>15199050.910530003</v>
      </c>
      <c r="H8" s="13">
        <f>SUM(H9:H10)</f>
        <v>2884314.1806000001</v>
      </c>
      <c r="I8" s="16">
        <f>F8/F7*100</f>
        <v>96.728194621680714</v>
      </c>
      <c r="K8" s="24"/>
    </row>
    <row r="9" s="25" customFormat="1" ht="17.25">
      <c r="A9" s="26"/>
      <c r="B9" s="27" t="s">
        <v>15</v>
      </c>
      <c r="C9" s="28" t="s">
        <v>16</v>
      </c>
      <c r="D9" s="29" t="s">
        <v>17</v>
      </c>
      <c r="E9" s="30">
        <v>0.01</v>
      </c>
      <c r="F9" s="31">
        <v>2412256.92282</v>
      </c>
      <c r="G9" s="32">
        <v>0</v>
      </c>
      <c r="H9" s="32">
        <f>F9</f>
        <v>2412256.92282</v>
      </c>
      <c r="I9" s="32">
        <f>F9/F7*100</f>
        <v>12.903198930738888</v>
      </c>
    </row>
    <row r="10" s="25" customFormat="1" ht="17.25">
      <c r="A10" s="26"/>
      <c r="B10" s="27" t="s">
        <v>18</v>
      </c>
      <c r="C10" s="28" t="s">
        <v>16</v>
      </c>
      <c r="D10" s="33">
        <v>49309</v>
      </c>
      <c r="E10" s="30">
        <v>0.01</v>
      </c>
      <c r="F10" s="31">
        <v>472057.25777999999</v>
      </c>
      <c r="G10" s="32">
        <v>0</v>
      </c>
      <c r="H10" s="32">
        <f>F10</f>
        <v>472057.25777999999</v>
      </c>
      <c r="I10" s="32">
        <f>F10/F7*100</f>
        <v>2.5250414440572153</v>
      </c>
    </row>
    <row r="11" s="1" customFormat="1" ht="17.25">
      <c r="B11" s="27" t="s">
        <v>19</v>
      </c>
      <c r="C11" s="34" t="s">
        <v>20</v>
      </c>
      <c r="D11" s="33">
        <v>49278</v>
      </c>
      <c r="E11" s="30">
        <v>0.001</v>
      </c>
      <c r="F11" s="31">
        <v>1500000</v>
      </c>
      <c r="G11" s="32">
        <f t="shared" ref="G11:G32" si="0">F11</f>
        <v>1500000</v>
      </c>
      <c r="H11" s="32">
        <v>0</v>
      </c>
      <c r="I11" s="32">
        <f>F11/F7*100</f>
        <v>8.0235227902183812</v>
      </c>
    </row>
    <row r="12" s="1" customFormat="1" ht="17.25">
      <c r="B12" s="27" t="s">
        <v>21</v>
      </c>
      <c r="C12" s="34" t="s">
        <v>22</v>
      </c>
      <c r="D12" s="33">
        <v>49278</v>
      </c>
      <c r="E12" s="30">
        <v>0.001</v>
      </c>
      <c r="F12" s="31">
        <v>1328466</v>
      </c>
      <c r="G12" s="32">
        <f t="shared" si="0"/>
        <v>1328466</v>
      </c>
      <c r="H12" s="32">
        <v>0</v>
      </c>
      <c r="I12" s="32">
        <f>F12/F7*100</f>
        <v>7.1059848180201683</v>
      </c>
    </row>
    <row r="13" s="1" customFormat="1" ht="17.25">
      <c r="B13" s="27" t="s">
        <v>23</v>
      </c>
      <c r="C13" s="34" t="s">
        <v>24</v>
      </c>
      <c r="D13" s="33">
        <v>47452</v>
      </c>
      <c r="E13" s="30">
        <v>0.001</v>
      </c>
      <c r="F13" s="31">
        <v>368166.66667000001</v>
      </c>
      <c r="G13" s="32">
        <f t="shared" si="0"/>
        <v>368166.66667000001</v>
      </c>
      <c r="H13" s="32">
        <v>0</v>
      </c>
      <c r="I13" s="32">
        <f>F13/F7*100</f>
        <v>1.9693290937503196</v>
      </c>
    </row>
    <row r="14" s="1" customFormat="1" ht="17.25">
      <c r="B14" s="27" t="s">
        <v>25</v>
      </c>
      <c r="C14" s="34" t="s">
        <v>26</v>
      </c>
      <c r="D14" s="33">
        <v>47452</v>
      </c>
      <c r="E14" s="30">
        <v>0.001</v>
      </c>
      <c r="F14" s="31">
        <v>1054924.3999999999</v>
      </c>
      <c r="G14" s="32">
        <f t="shared" si="0"/>
        <v>1054924.3999999999</v>
      </c>
      <c r="H14" s="32">
        <v>0</v>
      </c>
      <c r="I14" s="32">
        <f>F14/F7*100</f>
        <v>5.6428066435716335</v>
      </c>
    </row>
    <row r="15" s="1" customFormat="1" ht="17.25">
      <c r="B15" s="27" t="s">
        <v>27</v>
      </c>
      <c r="C15" s="34" t="s">
        <v>28</v>
      </c>
      <c r="D15" s="33">
        <v>47452</v>
      </c>
      <c r="E15" s="30">
        <v>0.001</v>
      </c>
      <c r="F15" s="31">
        <v>1252102.71667</v>
      </c>
      <c r="G15" s="32">
        <f t="shared" si="0"/>
        <v>1252102.71667</v>
      </c>
      <c r="H15" s="32">
        <v>0</v>
      </c>
      <c r="I15" s="32">
        <f>F15/F7*100</f>
        <v>6.6975164552640614</v>
      </c>
    </row>
    <row r="16" s="1" customFormat="1" ht="17.25">
      <c r="B16" s="27" t="s">
        <v>29</v>
      </c>
      <c r="C16" s="34" t="s">
        <v>30</v>
      </c>
      <c r="D16" s="33">
        <v>47452</v>
      </c>
      <c r="E16" s="30">
        <v>0.001</v>
      </c>
      <c r="F16" s="31">
        <v>353421.20000000001</v>
      </c>
      <c r="G16" s="32">
        <f t="shared" si="0"/>
        <v>353421.20000000001</v>
      </c>
      <c r="H16" s="32">
        <v>0</v>
      </c>
      <c r="I16" s="32">
        <f>F16/F7*100</f>
        <v>1.8904553684975525</v>
      </c>
    </row>
    <row r="17" s="1" customFormat="1" ht="17.25">
      <c r="B17" s="27" t="s">
        <v>31</v>
      </c>
      <c r="C17" s="34" t="s">
        <v>32</v>
      </c>
      <c r="D17" s="33">
        <v>47452</v>
      </c>
      <c r="E17" s="30">
        <v>0.001</v>
      </c>
      <c r="F17" s="35">
        <v>1322959.1333300001</v>
      </c>
      <c r="G17" s="36">
        <f t="shared" si="0"/>
        <v>1322959.1333300001</v>
      </c>
      <c r="H17" s="36">
        <v>0</v>
      </c>
      <c r="I17" s="32">
        <f>F17/F7*100</f>
        <v>7.0765285045338757</v>
      </c>
    </row>
    <row r="18" s="1" customFormat="1" ht="17.25">
      <c r="B18" s="37" t="s">
        <v>33</v>
      </c>
      <c r="C18" s="34" t="s">
        <v>34</v>
      </c>
      <c r="D18" s="33">
        <v>47452</v>
      </c>
      <c r="E18" s="30">
        <v>0.001</v>
      </c>
      <c r="F18" s="35">
        <v>395577.84999999998</v>
      </c>
      <c r="G18" s="36">
        <f t="shared" si="0"/>
        <v>395577.84999999998</v>
      </c>
      <c r="H18" s="36">
        <v>0</v>
      </c>
      <c r="I18" s="32">
        <f>F18/F7*100</f>
        <v>2.115951929853725</v>
      </c>
    </row>
    <row r="19" s="1" customFormat="1" ht="17.25">
      <c r="B19" s="37" t="s">
        <v>35</v>
      </c>
      <c r="C19" s="34" t="s">
        <v>36</v>
      </c>
      <c r="D19" s="33">
        <v>50381</v>
      </c>
      <c r="E19" s="30">
        <v>0.029999999999999999</v>
      </c>
      <c r="F19" s="35">
        <v>1357757.14286</v>
      </c>
      <c r="G19" s="36">
        <f t="shared" si="0"/>
        <v>1357757.14286</v>
      </c>
      <c r="H19" s="36">
        <v>0</v>
      </c>
      <c r="I19" s="32">
        <f>F19/F7*100</f>
        <v>7.2626635862126694</v>
      </c>
    </row>
    <row r="20" s="1" customFormat="1" ht="17.25">
      <c r="B20" s="37" t="s">
        <v>37</v>
      </c>
      <c r="C20" s="34" t="s">
        <v>38</v>
      </c>
      <c r="D20" s="33">
        <v>46944</v>
      </c>
      <c r="E20" s="30">
        <v>0.001</v>
      </c>
      <c r="F20" s="35">
        <f>1788437.8999999999</f>
        <v>1788437.8999999999</v>
      </c>
      <c r="G20" s="36">
        <f t="shared" si="0"/>
        <v>1788437.8999999999</v>
      </c>
      <c r="H20" s="36">
        <v>0</v>
      </c>
      <c r="I20" s="32">
        <f>F20/F7*100</f>
        <v>9.5663814996935344</v>
      </c>
    </row>
    <row r="21" s="1" customFormat="1" ht="17.25">
      <c r="B21" s="37" t="s">
        <v>39</v>
      </c>
      <c r="C21" s="34" t="s">
        <v>40</v>
      </c>
      <c r="D21" s="33">
        <v>50698</v>
      </c>
      <c r="E21" s="30">
        <v>0.029999999999999999</v>
      </c>
      <c r="F21" s="35">
        <v>1405604.8999999999</v>
      </c>
      <c r="G21" s="36">
        <f t="shared" si="0"/>
        <v>1405604.8999999999</v>
      </c>
      <c r="H21" s="36">
        <v>0</v>
      </c>
      <c r="I21" s="32">
        <f>F21/F7*100</f>
        <v>7.5186019661284185</v>
      </c>
    </row>
    <row r="22" s="1" customFormat="1" ht="17.25">
      <c r="B22" s="37" t="s">
        <v>41</v>
      </c>
      <c r="C22" s="34" t="s">
        <v>42</v>
      </c>
      <c r="D22" s="33">
        <v>50700</v>
      </c>
      <c r="E22" s="30">
        <v>0.029999999999999999</v>
      </c>
      <c r="F22" s="35">
        <f>43778+651989.40000000002</f>
        <v>695767.40000000002</v>
      </c>
      <c r="G22" s="36">
        <f t="shared" si="0"/>
        <v>695767.40000000002</v>
      </c>
      <c r="H22" s="36">
        <v>0</v>
      </c>
      <c r="I22" s="32">
        <f>F22/F7*100</f>
        <v>3.7216703937273254</v>
      </c>
    </row>
    <row r="23" s="1" customFormat="1" ht="17.25">
      <c r="B23" s="37" t="s">
        <v>43</v>
      </c>
      <c r="C23" s="34" t="s">
        <v>44</v>
      </c>
      <c r="D23" s="33">
        <v>51092</v>
      </c>
      <c r="E23" s="30">
        <v>0.029999999999999999</v>
      </c>
      <c r="F23" s="35">
        <f>2375865.6009999998</f>
        <v>2375865.6009999998</v>
      </c>
      <c r="G23" s="36">
        <f t="shared" si="0"/>
        <v>2375865.6009999998</v>
      </c>
      <c r="H23" s="36">
        <v>0</v>
      </c>
      <c r="I23" s="32">
        <f>F23/F7*100</f>
        <v>12.708541197412925</v>
      </c>
    </row>
    <row r="24" s="18" customFormat="1" ht="38.25" customHeight="1">
      <c r="B24" s="19" t="s">
        <v>45</v>
      </c>
      <c r="C24" s="38" t="s">
        <v>46</v>
      </c>
      <c r="D24" s="39"/>
      <c r="E24" s="22"/>
      <c r="F24" s="23">
        <v>0</v>
      </c>
      <c r="G24" s="13">
        <f t="shared" si="0"/>
        <v>0</v>
      </c>
      <c r="H24" s="13">
        <v>0</v>
      </c>
      <c r="I24" s="16">
        <f>F24/F7*100</f>
        <v>0</v>
      </c>
    </row>
    <row r="25" s="18" customFormat="1" hidden="1">
      <c r="B25" s="19" t="s">
        <v>47</v>
      </c>
      <c r="C25" s="28" t="s">
        <v>48</v>
      </c>
      <c r="D25" s="33">
        <v>43830</v>
      </c>
      <c r="E25" s="30">
        <v>0.084500000000000006</v>
      </c>
      <c r="F25" s="31">
        <v>250000</v>
      </c>
      <c r="G25" s="32"/>
      <c r="H25" s="32"/>
      <c r="I25" s="16" t="e">
        <f t="shared" ref="I25:I31" si="1">F25/F24*100</f>
        <v>#DIV/0!</v>
      </c>
    </row>
    <row r="26" s="18" customFormat="1" hidden="1">
      <c r="B26" s="19" t="s">
        <v>49</v>
      </c>
      <c r="C26" s="28" t="s">
        <v>48</v>
      </c>
      <c r="D26" s="33">
        <v>43830</v>
      </c>
      <c r="E26" s="30">
        <v>0.084500000000000006</v>
      </c>
      <c r="F26" s="31">
        <v>250000</v>
      </c>
      <c r="G26" s="32"/>
      <c r="H26" s="32"/>
      <c r="I26" s="16">
        <f t="shared" si="1"/>
        <v>100</v>
      </c>
    </row>
    <row r="27" s="18" customFormat="1" hidden="1">
      <c r="B27" s="19" t="s">
        <v>50</v>
      </c>
      <c r="C27" s="28" t="s">
        <v>48</v>
      </c>
      <c r="D27" s="33">
        <v>43830</v>
      </c>
      <c r="E27" s="30">
        <v>0.084500000000000006</v>
      </c>
      <c r="F27" s="31">
        <v>250000</v>
      </c>
      <c r="G27" s="32"/>
      <c r="H27" s="32"/>
      <c r="I27" s="16">
        <f t="shared" si="1"/>
        <v>100</v>
      </c>
    </row>
    <row r="28" s="18" customFormat="1" hidden="1">
      <c r="B28" s="19" t="s">
        <v>51</v>
      </c>
      <c r="C28" s="28" t="s">
        <v>48</v>
      </c>
      <c r="D28" s="33">
        <v>43830</v>
      </c>
      <c r="E28" s="30">
        <v>0.084500000000000006</v>
      </c>
      <c r="F28" s="31">
        <v>250000</v>
      </c>
      <c r="G28" s="32"/>
      <c r="H28" s="32"/>
      <c r="I28" s="16">
        <f t="shared" si="1"/>
        <v>100</v>
      </c>
    </row>
    <row r="29" s="18" customFormat="1" hidden="1">
      <c r="B29" s="19" t="s">
        <v>52</v>
      </c>
      <c r="C29" s="28" t="s">
        <v>48</v>
      </c>
      <c r="D29" s="33">
        <v>43830</v>
      </c>
      <c r="E29" s="30">
        <v>0.084500000000000006</v>
      </c>
      <c r="F29" s="31">
        <v>250000</v>
      </c>
      <c r="G29" s="32"/>
      <c r="H29" s="32"/>
      <c r="I29" s="16">
        <f t="shared" si="1"/>
        <v>100</v>
      </c>
    </row>
    <row r="30" s="18" customFormat="1" hidden="1">
      <c r="B30" s="19" t="s">
        <v>53</v>
      </c>
      <c r="C30" s="28" t="s">
        <v>48</v>
      </c>
      <c r="D30" s="33">
        <v>43830</v>
      </c>
      <c r="E30" s="30">
        <v>0.084500000000000006</v>
      </c>
      <c r="F30" s="31">
        <v>250000</v>
      </c>
      <c r="G30" s="32"/>
      <c r="H30" s="32"/>
      <c r="I30" s="16">
        <f t="shared" si="1"/>
        <v>100</v>
      </c>
    </row>
    <row r="31" s="18" customFormat="1" hidden="1">
      <c r="B31" s="19" t="s">
        <v>54</v>
      </c>
      <c r="C31" s="28" t="s">
        <v>48</v>
      </c>
      <c r="D31" s="33">
        <v>43830</v>
      </c>
      <c r="E31" s="30">
        <v>0.084500000000000006</v>
      </c>
      <c r="F31" s="31">
        <v>250000</v>
      </c>
      <c r="G31" s="32"/>
      <c r="H31" s="32"/>
      <c r="I31" s="16">
        <f t="shared" si="1"/>
        <v>100</v>
      </c>
    </row>
    <row r="32" s="1" customFormat="1" ht="34.5">
      <c r="B32" s="40" t="s">
        <v>55</v>
      </c>
      <c r="C32" s="41" t="s">
        <v>56</v>
      </c>
      <c r="D32" s="21"/>
      <c r="E32" s="22"/>
      <c r="F32" s="23">
        <v>0</v>
      </c>
      <c r="G32" s="13">
        <f t="shared" si="0"/>
        <v>0</v>
      </c>
      <c r="H32" s="13">
        <v>0</v>
      </c>
      <c r="I32" s="16">
        <f>F32/F7*100</f>
        <v>0</v>
      </c>
    </row>
    <row r="33" s="18" customFormat="1" ht="54.75" customHeight="1">
      <c r="B33" s="40" t="s">
        <v>57</v>
      </c>
      <c r="C33" s="42" t="s">
        <v>58</v>
      </c>
      <c r="D33" s="21"/>
      <c r="E33" s="22"/>
      <c r="F33" s="23">
        <f>F34+F39</f>
        <v>611665</v>
      </c>
      <c r="G33" s="13">
        <f>SUM(G34:G39)</f>
        <v>611665</v>
      </c>
      <c r="H33" s="13">
        <f>SUM(H34:H39)</f>
        <v>0</v>
      </c>
      <c r="I33" s="16">
        <f>F33/F7*100</f>
        <v>3.271805378319284</v>
      </c>
      <c r="K33" s="24"/>
    </row>
    <row r="34" s="1" customFormat="1" ht="34.5">
      <c r="B34" s="43" t="s">
        <v>59</v>
      </c>
      <c r="C34" s="28" t="s">
        <v>60</v>
      </c>
      <c r="D34" s="33">
        <v>45841</v>
      </c>
      <c r="E34" s="30">
        <v>0.14000000000000001</v>
      </c>
      <c r="F34" s="31">
        <f>1999370-999685-999685</f>
        <v>0</v>
      </c>
      <c r="G34" s="32">
        <f>F34</f>
        <v>0</v>
      </c>
      <c r="H34" s="32">
        <v>0</v>
      </c>
      <c r="I34" s="32">
        <f>F34/F7*100</f>
        <v>0</v>
      </c>
    </row>
    <row r="35" s="3" customFormat="1" hidden="1">
      <c r="B35" s="44">
        <v>3</v>
      </c>
      <c r="C35" s="45" t="s">
        <v>61</v>
      </c>
      <c r="D35" s="46"/>
      <c r="E35" s="47"/>
      <c r="F35" s="48">
        <v>0</v>
      </c>
      <c r="G35" s="49"/>
      <c r="H35" s="49"/>
      <c r="I35" s="32" t="e">
        <f t="shared" ref="I35:I38" si="2">F35/F34*100</f>
        <v>#DIV/0!</v>
      </c>
    </row>
    <row r="36" s="3" customFormat="1" hidden="1">
      <c r="B36" s="10" t="s">
        <v>62</v>
      </c>
      <c r="C36" s="28" t="s">
        <v>63</v>
      </c>
      <c r="D36" s="29"/>
      <c r="E36" s="29"/>
      <c r="F36" s="28"/>
      <c r="G36" s="50"/>
      <c r="H36" s="50"/>
      <c r="I36" s="32" t="e">
        <f t="shared" si="2"/>
        <v>#DIV/0!</v>
      </c>
    </row>
    <row r="37" s="3" customFormat="1" hidden="1">
      <c r="B37" s="10" t="s">
        <v>64</v>
      </c>
      <c r="C37" s="28" t="s">
        <v>65</v>
      </c>
      <c r="D37" s="29"/>
      <c r="E37" s="29"/>
      <c r="F37" s="51">
        <v>1725229.2</v>
      </c>
      <c r="G37" s="52"/>
      <c r="H37" s="52"/>
      <c r="I37" s="32" t="e">
        <f t="shared" si="2"/>
        <v>#DIV/0!</v>
      </c>
    </row>
    <row r="38" s="3" customFormat="1" hidden="1">
      <c r="B38" s="10" t="s">
        <v>66</v>
      </c>
      <c r="C38" s="28" t="s">
        <v>67</v>
      </c>
      <c r="D38" s="29"/>
      <c r="E38" s="29"/>
      <c r="F38" s="53">
        <v>1254424.8999999999</v>
      </c>
      <c r="G38" s="54"/>
      <c r="H38" s="54"/>
      <c r="I38" s="32">
        <f t="shared" si="2"/>
        <v>72.71062302910245</v>
      </c>
    </row>
    <row r="39" s="3" customFormat="1" ht="34.5">
      <c r="B39" s="43" t="s">
        <v>68</v>
      </c>
      <c r="C39" s="28" t="s">
        <v>69</v>
      </c>
      <c r="D39" s="33">
        <v>46723</v>
      </c>
      <c r="E39" s="30">
        <v>0.081799999999999998</v>
      </c>
      <c r="F39" s="31">
        <v>611665</v>
      </c>
      <c r="G39" s="32">
        <f>F39</f>
        <v>611665</v>
      </c>
      <c r="H39" s="32">
        <v>0</v>
      </c>
      <c r="I39" s="32">
        <f>F39/F7*100</f>
        <v>3.271805378319284</v>
      </c>
    </row>
    <row r="40" s="3" customFormat="1" ht="41.25" customHeight="1">
      <c r="B40" s="44" t="s">
        <v>70</v>
      </c>
      <c r="C40" s="45" t="s">
        <v>61</v>
      </c>
      <c r="D40" s="46"/>
      <c r="E40" s="47"/>
      <c r="F40" s="48">
        <v>0</v>
      </c>
      <c r="G40" s="49">
        <v>0</v>
      </c>
      <c r="H40" s="49">
        <v>0</v>
      </c>
      <c r="I40" s="32">
        <f>F40/F7*100</f>
        <v>0</v>
      </c>
    </row>
    <row r="41" s="3" customFormat="1" ht="59.25" customHeight="1">
      <c r="B41" s="8" t="s">
        <v>62</v>
      </c>
      <c r="C41" s="55" t="s">
        <v>63</v>
      </c>
      <c r="D41" s="46"/>
      <c r="E41" s="56" t="s">
        <v>71</v>
      </c>
      <c r="F41" s="57" t="s">
        <v>72</v>
      </c>
      <c r="G41" s="58" t="s">
        <v>73</v>
      </c>
      <c r="H41" s="58"/>
      <c r="I41" s="58"/>
    </row>
    <row r="42" s="3" customFormat="1" ht="22.5" customHeight="1">
      <c r="B42" s="8"/>
      <c r="C42" s="55"/>
      <c r="D42" s="46"/>
      <c r="E42" s="48">
        <f>E43+E44</f>
        <v>884573</v>
      </c>
      <c r="F42" s="12">
        <f>F43+F44</f>
        <v>94721.7117</v>
      </c>
      <c r="G42" s="59">
        <f>F42/E42*100</f>
        <v>10.708184819116116</v>
      </c>
      <c r="H42" s="59"/>
      <c r="I42" s="59"/>
    </row>
    <row r="43" s="3" customFormat="1" ht="41.25" customHeight="1">
      <c r="B43" s="44" t="s">
        <v>64</v>
      </c>
      <c r="C43" s="45" t="s">
        <v>74</v>
      </c>
      <c r="D43" s="46"/>
      <c r="E43" s="48">
        <v>855729.80000000005</v>
      </c>
      <c r="F43" s="48">
        <f>47360.85585+12471.84935+34889.0065</f>
        <v>94721.7117</v>
      </c>
      <c r="G43" s="60">
        <f t="shared" ref="G43:G44" si="3">F43/E43*100</f>
        <v>11.069114538257285</v>
      </c>
      <c r="H43" s="60"/>
      <c r="I43" s="60"/>
    </row>
    <row r="44" s="3" customFormat="1" ht="41.25" customHeight="1">
      <c r="B44" s="8" t="s">
        <v>66</v>
      </c>
      <c r="C44" s="61" t="s">
        <v>75</v>
      </c>
      <c r="D44" s="62"/>
      <c r="E44" s="12">
        <v>28843.200000000001</v>
      </c>
      <c r="F44" s="12">
        <v>0</v>
      </c>
      <c r="G44" s="60">
        <f t="shared" si="3"/>
        <v>0</v>
      </c>
      <c r="H44" s="60"/>
      <c r="I44" s="60"/>
    </row>
    <row r="45" s="3" customFormat="1">
      <c r="I45" s="3"/>
    </row>
    <row r="46" s="3" customFormat="1"/>
    <row r="47" s="3" customFormat="1">
      <c r="E47" s="3"/>
      <c r="F47" s="63"/>
    </row>
    <row r="48" s="3" customFormat="1"/>
    <row r="49" s="3" customFormat="1"/>
    <row r="50" s="3" customFormat="1"/>
    <row r="51" s="3" customFormat="1"/>
    <row r="52" s="3" customFormat="1"/>
    <row r="53" s="3" customFormat="1"/>
    <row r="54" s="3" customFormat="1"/>
    <row r="55" s="3" customFormat="1"/>
    <row r="56" s="3" customFormat="1"/>
    <row r="57" s="3" customFormat="1"/>
    <row r="58" ht="17.25">
      <c r="C58" s="3"/>
      <c r="D58" s="3"/>
      <c r="E58" s="3"/>
      <c r="F58" s="3"/>
      <c r="G58" s="3"/>
      <c r="H58" s="3"/>
      <c r="I58" s="3"/>
    </row>
  </sheetData>
  <mergeCells count="7">
    <mergeCell ref="B1:I1"/>
    <mergeCell ref="B41:B42"/>
    <mergeCell ref="C41:C42"/>
    <mergeCell ref="G41:I41"/>
    <mergeCell ref="G42:I42"/>
    <mergeCell ref="G43:I43"/>
    <mergeCell ref="G44:I44"/>
  </mergeCells>
  <printOptions headings="0" gridLines="0"/>
  <pageMargins left="0" right="0" top="0" bottom="0" header="0.51181100000000002" footer="0.51181100000000002"/>
  <pageSetup paperSize="9" scale="48" firstPageNumber="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Р7-Офис/2025.2.2.831</Application>
  <DocSecurity>0</DocSecurity>
  <HyperlinksChanged>false</HyperlinksChanged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nur</cp:lastModifiedBy>
  <cp:revision>2</cp:revision>
  <dcterms:modified xsi:type="dcterms:W3CDTF">2025-09-05T07:30:38Z</dcterms:modified>
  <cp:version>983040</cp:version>
</cp:coreProperties>
</file>